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6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fesor\Dropbox\UNAL\Articulos\ITM\"/>
    </mc:Choice>
  </mc:AlternateContent>
  <bookViews>
    <workbookView xWindow="0" yWindow="0" windowWidth="16815" windowHeight="7155" tabRatio="856"/>
  </bookViews>
  <sheets>
    <sheet name="All Model" sheetId="4" r:id="rId1"/>
    <sheet name="Statistics Structural Dim" sheetId="1" r:id="rId2"/>
    <sheet name="Statistics Functional Dim" sheetId="2" r:id="rId3"/>
    <sheet name="Statistics Operational Dim" sheetId="3" r:id="rId4"/>
    <sheet name="Spanish Model (2)" sheetId="5" r:id="rId5"/>
  </sheets>
  <definedNames>
    <definedName name="_Ref475030181" localSheetId="2">'Statistics Functional Dim'!$A$19</definedName>
    <definedName name="_Ref475998456" localSheetId="2">'Statistics Functional Dim'!$A$48</definedName>
    <definedName name="_Ref476001802" localSheetId="2">'Statistics Functional Dim'!$A$75</definedName>
    <definedName name="_Ref476682386" localSheetId="2">'Statistics Functional Dim'!$A$66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1" i="3" l="1"/>
  <c r="H91" i="3"/>
  <c r="G91" i="3"/>
  <c r="H89" i="2"/>
  <c r="B81" i="3"/>
  <c r="R29" i="3" l="1"/>
  <c r="S29" i="3" s="1"/>
  <c r="S30" i="3" s="1"/>
  <c r="M23" i="3"/>
  <c r="M25" i="3"/>
  <c r="M27" i="3"/>
  <c r="M29" i="3"/>
  <c r="M31" i="3"/>
  <c r="K22" i="3"/>
  <c r="M22" i="3" s="1"/>
  <c r="K23" i="3"/>
  <c r="K24" i="3"/>
  <c r="M24" i="3" s="1"/>
  <c r="K25" i="3"/>
  <c r="K26" i="3"/>
  <c r="M26" i="3" s="1"/>
  <c r="K27" i="3"/>
  <c r="K28" i="3"/>
  <c r="M28" i="3" s="1"/>
  <c r="K29" i="3"/>
  <c r="K30" i="3"/>
  <c r="M30" i="3" s="1"/>
  <c r="K31" i="3"/>
  <c r="J22" i="3"/>
  <c r="J23" i="3"/>
  <c r="J24" i="3"/>
  <c r="J25" i="3"/>
  <c r="J26" i="3"/>
  <c r="J27" i="3"/>
  <c r="J28" i="3"/>
  <c r="J29" i="3"/>
  <c r="J30" i="3"/>
  <c r="J31" i="3"/>
  <c r="I22" i="3"/>
  <c r="I23" i="3"/>
  <c r="I24" i="3"/>
  <c r="I25" i="3"/>
  <c r="I26" i="3"/>
  <c r="I27" i="3"/>
  <c r="I28" i="3"/>
  <c r="I29" i="3"/>
  <c r="I30" i="3"/>
  <c r="I31" i="3"/>
  <c r="H22" i="3"/>
  <c r="H23" i="3"/>
  <c r="H24" i="3"/>
  <c r="H25" i="3"/>
  <c r="H26" i="3"/>
  <c r="H27" i="3"/>
  <c r="H28" i="3"/>
  <c r="H29" i="3"/>
  <c r="H30" i="3"/>
  <c r="H31" i="3"/>
  <c r="K21" i="3"/>
  <c r="N21" i="3" s="1"/>
  <c r="I21" i="3"/>
  <c r="J21" i="3"/>
  <c r="H21" i="3"/>
  <c r="N29" i="3" l="1"/>
  <c r="N25" i="3"/>
  <c r="M21" i="3"/>
  <c r="N27" i="3"/>
  <c r="H14" i="5"/>
  <c r="H4" i="5"/>
  <c r="H5" i="5"/>
  <c r="H6" i="5"/>
  <c r="H7" i="5"/>
  <c r="H8" i="5"/>
  <c r="H9" i="5"/>
  <c r="H10" i="5"/>
  <c r="H11" i="5"/>
  <c r="H12" i="5"/>
  <c r="H13" i="5"/>
  <c r="H15" i="5"/>
  <c r="H16" i="5"/>
  <c r="H17" i="5"/>
  <c r="H3" i="5"/>
  <c r="F110" i="5" l="1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G88" i="5"/>
  <c r="F88" i="5"/>
  <c r="E88" i="5"/>
  <c r="D88" i="5"/>
  <c r="C88" i="5"/>
  <c r="H87" i="5"/>
  <c r="H86" i="5"/>
  <c r="H85" i="5"/>
  <c r="G77" i="5"/>
  <c r="F77" i="5"/>
  <c r="F78" i="5" s="1"/>
  <c r="E77" i="5"/>
  <c r="D77" i="5"/>
  <c r="C77" i="5"/>
  <c r="H77" i="5" s="1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G89" i="5" l="1"/>
  <c r="H88" i="5"/>
  <c r="F89" i="5" s="1"/>
  <c r="F78" i="4"/>
  <c r="F80" i="3"/>
  <c r="H83" i="3"/>
  <c r="F83" i="2"/>
  <c r="C89" i="5" l="1"/>
  <c r="E89" i="5"/>
  <c r="D89" i="5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96" i="4"/>
  <c r="C120" i="3" l="1"/>
  <c r="C104" i="2"/>
  <c r="C160" i="1"/>
  <c r="H86" i="4" l="1"/>
  <c r="H87" i="4"/>
  <c r="H85" i="4"/>
  <c r="H77" i="4"/>
  <c r="D89" i="4"/>
  <c r="E89" i="4"/>
  <c r="F89" i="4"/>
  <c r="G89" i="4"/>
  <c r="C89" i="4"/>
  <c r="H88" i="4"/>
  <c r="D88" i="4"/>
  <c r="E88" i="4"/>
  <c r="F88" i="4"/>
  <c r="G88" i="4"/>
  <c r="C88" i="4"/>
  <c r="E77" i="4"/>
  <c r="D77" i="4"/>
  <c r="C77" i="4"/>
  <c r="G77" i="4"/>
  <c r="F77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62" i="4"/>
  <c r="H32" i="3"/>
  <c r="G33" i="3" s="1"/>
  <c r="G44" i="3"/>
  <c r="F44" i="3"/>
  <c r="E44" i="3"/>
  <c r="D44" i="3"/>
  <c r="H43" i="3"/>
  <c r="H42" i="3"/>
  <c r="H41" i="3"/>
  <c r="H40" i="3"/>
  <c r="D43" i="2"/>
  <c r="H42" i="2"/>
  <c r="H41" i="2"/>
  <c r="H40" i="2"/>
  <c r="H39" i="2"/>
  <c r="G43" i="2"/>
  <c r="F43" i="2"/>
  <c r="E43" i="2"/>
  <c r="G72" i="1"/>
  <c r="F72" i="1"/>
  <c r="E72" i="1"/>
  <c r="D72" i="1"/>
  <c r="I71" i="1"/>
  <c r="I70" i="1"/>
  <c r="I69" i="1"/>
  <c r="I68" i="1"/>
  <c r="I67" i="1"/>
  <c r="I66" i="1"/>
  <c r="I65" i="1"/>
  <c r="G80" i="3"/>
  <c r="J80" i="3"/>
  <c r="O80" i="3" s="1"/>
  <c r="E80" i="3"/>
  <c r="D80" i="3"/>
  <c r="K79" i="3"/>
  <c r="P79" i="3" s="1"/>
  <c r="J79" i="3"/>
  <c r="O79" i="3" s="1"/>
  <c r="I79" i="3"/>
  <c r="N79" i="3" s="1"/>
  <c r="H79" i="3"/>
  <c r="M79" i="3" s="1"/>
  <c r="K78" i="3"/>
  <c r="P78" i="3" s="1"/>
  <c r="J78" i="3"/>
  <c r="O78" i="3" s="1"/>
  <c r="I78" i="3"/>
  <c r="N78" i="3" s="1"/>
  <c r="H78" i="3"/>
  <c r="M78" i="3" s="1"/>
  <c r="K77" i="3"/>
  <c r="P77" i="3" s="1"/>
  <c r="J77" i="3"/>
  <c r="O77" i="3" s="1"/>
  <c r="I77" i="3"/>
  <c r="N77" i="3" s="1"/>
  <c r="H77" i="3"/>
  <c r="M77" i="3" s="1"/>
  <c r="K76" i="3"/>
  <c r="P76" i="3" s="1"/>
  <c r="J76" i="3"/>
  <c r="O76" i="3" s="1"/>
  <c r="I76" i="3"/>
  <c r="N76" i="3" s="1"/>
  <c r="H76" i="3"/>
  <c r="M76" i="3" s="1"/>
  <c r="D15" i="2"/>
  <c r="C15" i="2"/>
  <c r="G90" i="2"/>
  <c r="F90" i="2"/>
  <c r="E90" i="2"/>
  <c r="D90" i="2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H133" i="1"/>
  <c r="Q13" i="1"/>
  <c r="Q12" i="1"/>
  <c r="G131" i="1"/>
  <c r="F131" i="1"/>
  <c r="E131" i="1"/>
  <c r="D131" i="1"/>
  <c r="C131" i="1"/>
  <c r="Q11" i="1"/>
  <c r="Q10" i="1"/>
  <c r="Q9" i="1"/>
  <c r="Q8" i="1"/>
  <c r="Q7" i="1"/>
  <c r="Q6" i="1"/>
  <c r="Q5" i="1"/>
  <c r="K80" i="3" l="1"/>
  <c r="P80" i="3"/>
  <c r="M80" i="3"/>
  <c r="H80" i="3"/>
  <c r="I80" i="3"/>
  <c r="N80" i="3"/>
  <c r="H72" i="1"/>
  <c r="E73" i="1" s="1"/>
  <c r="F33" i="3"/>
  <c r="E33" i="3"/>
  <c r="C33" i="3"/>
  <c r="D33" i="3"/>
  <c r="H43" i="2"/>
  <c r="E44" i="2" s="1"/>
  <c r="H44" i="3"/>
  <c r="C45" i="3" s="1"/>
  <c r="H131" i="1"/>
  <c r="E132" i="1" s="1"/>
  <c r="G73" i="1" l="1"/>
  <c r="D73" i="1"/>
  <c r="F73" i="1"/>
  <c r="F44" i="2"/>
  <c r="C44" i="2"/>
  <c r="G44" i="2"/>
  <c r="D44" i="2"/>
  <c r="D45" i="3"/>
  <c r="G45" i="3"/>
  <c r="F45" i="3"/>
  <c r="E45" i="3"/>
  <c r="F132" i="1"/>
  <c r="G132" i="1"/>
  <c r="C132" i="1"/>
  <c r="D132" i="1"/>
  <c r="I132" i="1" l="1"/>
</calcChain>
</file>

<file path=xl/sharedStrings.xml><?xml version="1.0" encoding="utf-8"?>
<sst xmlns="http://schemas.openxmlformats.org/spreadsheetml/2006/main" count="1002" uniqueCount="327">
  <si>
    <t>Comp.</t>
  </si>
  <si>
    <t>Factor</t>
  </si>
  <si>
    <t>μ</t>
  </si>
  <si>
    <t>σ</t>
  </si>
  <si>
    <r>
      <t>σ</t>
    </r>
    <r>
      <rPr>
        <b/>
        <vertAlign val="superscript"/>
        <sz val="11"/>
        <rFont val="Times New Roman"/>
        <family val="1"/>
      </rPr>
      <t>2</t>
    </r>
  </si>
  <si>
    <t>R</t>
  </si>
  <si>
    <t>Mín</t>
  </si>
  <si>
    <t>Máx</t>
  </si>
  <si>
    <t>Percentil</t>
  </si>
  <si>
    <r>
      <t>V</t>
    </r>
    <r>
      <rPr>
        <b/>
        <vertAlign val="subscript"/>
        <sz val="11"/>
        <rFont val="Times New Roman"/>
        <family val="1"/>
      </rPr>
      <t>Aiken Factor</t>
    </r>
  </si>
  <si>
    <r>
      <t>V</t>
    </r>
    <r>
      <rPr>
        <b/>
        <vertAlign val="subscript"/>
        <sz val="11"/>
        <rFont val="Times New Roman"/>
        <family val="1"/>
      </rPr>
      <t>Aiken Comp.</t>
    </r>
  </si>
  <si>
    <t>I</t>
  </si>
  <si>
    <t>z</t>
  </si>
  <si>
    <t>Componente</t>
  </si>
  <si>
    <t>0,81 - 0,91</t>
  </si>
  <si>
    <t>0,65 - 0,78</t>
  </si>
  <si>
    <t>0,77 - 0,88</t>
  </si>
  <si>
    <t>0,83 - 0,92</t>
  </si>
  <si>
    <t>0,78 - 0,88</t>
  </si>
  <si>
    <t>0,85 - 0,94</t>
  </si>
  <si>
    <t>0,6 - 0,73</t>
  </si>
  <si>
    <t xml:space="preserve">Total </t>
  </si>
  <si>
    <t>0,73 - 0,84</t>
  </si>
  <si>
    <t xml:space="preserve">Muy insuficiente </t>
  </si>
  <si>
    <t>Insuficiente</t>
  </si>
  <si>
    <t>Ni insuficiente ni suficiente</t>
  </si>
  <si>
    <t>Suficiente</t>
  </si>
  <si>
    <t>Muy suficiente</t>
  </si>
  <si>
    <t>0,74 - 0,85</t>
  </si>
  <si>
    <t>Frecuencia</t>
  </si>
  <si>
    <t>0,75 - 0,86</t>
  </si>
  <si>
    <t>Porcentaje</t>
  </si>
  <si>
    <t>0,63 - 0,76</t>
  </si>
  <si>
    <t>Porcentaje acumulado</t>
  </si>
  <si>
    <t>0,68 - 0,81</t>
  </si>
  <si>
    <t>0,84 - 0,93</t>
  </si>
  <si>
    <t>0,66 - 0,79</t>
  </si>
  <si>
    <t>0,82 - 0,92</t>
  </si>
  <si>
    <t>4a</t>
  </si>
  <si>
    <t>0,76 - 0,87</t>
  </si>
  <si>
    <t>0,70 - 0,82</t>
  </si>
  <si>
    <t>0,69 - 0,81</t>
  </si>
  <si>
    <t>Estadísticos de la influencia de los componentes de la dimensión funcional (N=39)</t>
  </si>
  <si>
    <r>
      <t>σ</t>
    </r>
    <r>
      <rPr>
        <b/>
        <vertAlign val="superscript"/>
        <sz val="10"/>
        <rFont val="Times New Roman"/>
        <family val="1"/>
      </rPr>
      <t>2</t>
    </r>
  </si>
  <si>
    <t>-</t>
  </si>
  <si>
    <t>2 (5,1)</t>
  </si>
  <si>
    <t>17 (43,6)</t>
  </si>
  <si>
    <t>20 (51,3)</t>
  </si>
  <si>
    <t>1 (2,6)</t>
  </si>
  <si>
    <t>8 (20,5)</t>
  </si>
  <si>
    <t>22 (56,4)</t>
  </si>
  <si>
    <t>5 (12,8)</t>
  </si>
  <si>
    <t>19 (48,7)</t>
  </si>
  <si>
    <t>14 (35,9)</t>
  </si>
  <si>
    <t>11 (28,2)</t>
  </si>
  <si>
    <t>25 (64,1)</t>
  </si>
  <si>
    <t>Total</t>
  </si>
  <si>
    <t>3 (1,92)</t>
  </si>
  <si>
    <t>17 (10,90)</t>
  </si>
  <si>
    <t>69 (44,23)</t>
  </si>
  <si>
    <t>67 (42,95)</t>
  </si>
  <si>
    <t>Sig.</t>
  </si>
  <si>
    <t>0,64 - 0,76</t>
  </si>
  <si>
    <t>0,86 - 0,94</t>
  </si>
  <si>
    <t>5 (1,3)</t>
  </si>
  <si>
    <t>32 (8,2)</t>
  </si>
  <si>
    <t>199 (51,0)</t>
  </si>
  <si>
    <t>154 (39,5)</t>
  </si>
  <si>
    <t>E1AO</t>
  </si>
  <si>
    <t>E2Ca</t>
  </si>
  <si>
    <t>E3CH</t>
  </si>
  <si>
    <t>E4Co</t>
  </si>
  <si>
    <t>E5DR</t>
  </si>
  <si>
    <t>E6EO</t>
  </si>
  <si>
    <t>E7FO</t>
  </si>
  <si>
    <t>8 (0,9)</t>
  </si>
  <si>
    <t>128 (13,7)</t>
  </si>
  <si>
    <t>422 (45,1)</t>
  </si>
  <si>
    <t>378 (40,4)</t>
  </si>
  <si>
    <t>Importance of factors and components of structural dimension (N=39)</t>
  </si>
  <si>
    <t>Importance of factors and components of functional dimension (N=39)</t>
  </si>
  <si>
    <t>Nothing (%)</t>
  </si>
  <si>
    <t>Moderately (%)</t>
  </si>
  <si>
    <t>Highly (%)</t>
  </si>
  <si>
    <t>Extremely (%)</t>
  </si>
  <si>
    <t>Org. Support</t>
  </si>
  <si>
    <t>Training</t>
  </si>
  <si>
    <t>Human capital</t>
  </si>
  <si>
    <t>Org. Communication</t>
  </si>
  <si>
    <t>Resources</t>
  </si>
  <si>
    <t>Slightly (%)</t>
  </si>
  <si>
    <t>Org. Structure</t>
  </si>
  <si>
    <t>Org. Formalization</t>
  </si>
  <si>
    <t>Support from senior management</t>
  </si>
  <si>
    <t>Administrative assistance</t>
  </si>
  <si>
    <t>Technical support</t>
  </si>
  <si>
    <t>Academic support</t>
  </si>
  <si>
    <t>Training in ICT</t>
  </si>
  <si>
    <t>Training in pedagogy</t>
  </si>
  <si>
    <t>Induction to the organization</t>
  </si>
  <si>
    <t>Sensitization on virtual education</t>
  </si>
  <si>
    <t>Human capital profile</t>
  </si>
  <si>
    <t>Personal practice</t>
  </si>
  <si>
    <t>Relational practice</t>
  </si>
  <si>
    <t>Channels and media</t>
  </si>
  <si>
    <t>Formal communication</t>
  </si>
  <si>
    <t>Information flow</t>
  </si>
  <si>
    <t>Administrative</t>
  </si>
  <si>
    <t>Economic</t>
  </si>
  <si>
    <t>Physical and temporal</t>
  </si>
  <si>
    <t>IT</t>
  </si>
  <si>
    <t>Structural configuration</t>
  </si>
  <si>
    <t>Distribution of authority</t>
  </si>
  <si>
    <t>Development of regulations</t>
  </si>
  <si>
    <t>Recognition and use of institutional standards</t>
  </si>
  <si>
    <t>Work roles and functions</t>
  </si>
  <si>
    <t>Knowledge and skills of HC</t>
  </si>
  <si>
    <t>Importance of factors and components of operative dimension (N=39)</t>
  </si>
  <si>
    <t>Quality assurance and evaluation</t>
  </si>
  <si>
    <t>Documentation</t>
  </si>
  <si>
    <t>Cultural Identity</t>
  </si>
  <si>
    <t>Organizational culture practice</t>
  </si>
  <si>
    <t>Organizational Alignment</t>
  </si>
  <si>
    <t>Intra-organizational cooperation</t>
  </si>
  <si>
    <t>Managing change and adapting to innovation</t>
  </si>
  <si>
    <t>Pedagogical model</t>
  </si>
  <si>
    <t>Academic planning</t>
  </si>
  <si>
    <t>Operational Planning</t>
  </si>
  <si>
    <t>Teaching planning</t>
  </si>
  <si>
    <t>Org. strategy</t>
  </si>
  <si>
    <t>Org. culture</t>
  </si>
  <si>
    <t>Program Overview</t>
  </si>
  <si>
    <t>Name and justification of the program</t>
  </si>
  <si>
    <t>Structure of the program</t>
  </si>
  <si>
    <t>Student profile</t>
  </si>
  <si>
    <t>Relationship with the external sector</t>
  </si>
  <si>
    <t>Research</t>
  </si>
  <si>
    <t>Educational resources</t>
  </si>
  <si>
    <t>Curriculum</t>
  </si>
  <si>
    <t>Research capacity</t>
  </si>
  <si>
    <t>Promotion of research</t>
  </si>
  <si>
    <t>Bibliographic resources</t>
  </si>
  <si>
    <t>Curricular content and academic activities</t>
  </si>
  <si>
    <t>Expected learning outcomes</t>
  </si>
  <si>
    <t>Assessment and monitoring of learning</t>
  </si>
  <si>
    <t>Importance of components of structural dimension (N=39)</t>
  </si>
  <si>
    <t>Org. Culture</t>
  </si>
  <si>
    <t>Org. Strategy</t>
  </si>
  <si>
    <t>Importance of components of dimensions of MMIVP (N=39)</t>
  </si>
  <si>
    <t>Structural</t>
  </si>
  <si>
    <t>Functional</t>
  </si>
  <si>
    <t>Operative</t>
  </si>
  <si>
    <t>Dimension</t>
  </si>
  <si>
    <t>0.765 - 0.873</t>
  </si>
  <si>
    <t>0.783 - 0.885</t>
  </si>
  <si>
    <t>0.750 - 0.858</t>
  </si>
  <si>
    <t>0.736 - 0.846</t>
  </si>
  <si>
    <t>0.750 - 0.863</t>
  </si>
  <si>
    <t>0.730 - 0.845</t>
  </si>
  <si>
    <t>0.723 - 0.840</t>
  </si>
  <si>
    <t>0.725 - 0.835</t>
  </si>
  <si>
    <t>0.740 - 0.850</t>
  </si>
  <si>
    <t>0.736 - 0.850</t>
  </si>
  <si>
    <t>0.830 - 0.920</t>
  </si>
  <si>
    <t>0.710 - 0.830</t>
  </si>
  <si>
    <t>0.770 - 0.880</t>
  </si>
  <si>
    <t>0.840 - 0.930</t>
  </si>
  <si>
    <t>0,64 - 0,77</t>
  </si>
  <si>
    <t>0,82 - 0,91</t>
  </si>
  <si>
    <t>0,80 - 0,90</t>
  </si>
  <si>
    <t>intervalo o significancia</t>
  </si>
  <si>
    <t>Median</t>
  </si>
  <si>
    <t>Mode</t>
  </si>
  <si>
    <r>
      <t xml:space="preserve">V's </t>
    </r>
    <r>
      <rPr>
        <b/>
        <vertAlign val="subscript"/>
        <sz val="11"/>
        <rFont val="Times New Roman"/>
        <family val="1"/>
      </rPr>
      <t>Aiken Comp.</t>
    </r>
  </si>
  <si>
    <t>Importance of components of functional dimension (N=39)</t>
  </si>
  <si>
    <r>
      <t>σ</t>
    </r>
    <r>
      <rPr>
        <b/>
        <vertAlign val="superscript"/>
        <sz val="10"/>
        <rFont val="Arial"/>
        <family val="2"/>
      </rPr>
      <t>2</t>
    </r>
  </si>
  <si>
    <r>
      <t>V</t>
    </r>
    <r>
      <rPr>
        <b/>
        <vertAlign val="subscript"/>
        <sz val="10"/>
        <rFont val="Arial"/>
        <family val="2"/>
      </rPr>
      <t>Aiken Factor</t>
    </r>
  </si>
  <si>
    <r>
      <t>V</t>
    </r>
    <r>
      <rPr>
        <b/>
        <vertAlign val="subscript"/>
        <sz val="10"/>
        <rFont val="Arial"/>
        <family val="2"/>
      </rPr>
      <t>Aiken Comp.</t>
    </r>
  </si>
  <si>
    <r>
      <t>Sig - I</t>
    </r>
    <r>
      <rPr>
        <b/>
        <vertAlign val="subscript"/>
        <sz val="10"/>
        <rFont val="Arial"/>
        <family val="2"/>
      </rPr>
      <t xml:space="preserve"> Factor</t>
    </r>
  </si>
  <si>
    <t>Importance of components of operative dimension (N=39)</t>
  </si>
  <si>
    <t>Statistical values on the importance of the dimensions and components of MMIVP (N=39)</t>
  </si>
  <si>
    <t>Statistical values on the importance of the components and factors of structural dimension (N=39)</t>
  </si>
  <si>
    <t>Statistical values on the importance of the components and factors of functional dimension (N=39)</t>
  </si>
  <si>
    <t>Statistical values on the importance of the components and factors of operative dimension (N=39)</t>
  </si>
  <si>
    <t>Correlación de Pearson</t>
  </si>
  <si>
    <t>Sig. (bilateral)</t>
  </si>
  <si>
    <t>**. La correlación es significativa al nivel 0,01 (bilateral).</t>
  </si>
  <si>
    <r>
      <t>Fuente:</t>
    </r>
    <r>
      <rPr>
        <sz val="10"/>
        <rFont val="Times New Roman"/>
        <family val="1"/>
      </rPr>
      <t xml:space="preserve"> Elaboración propia con base en resultados de la encuesta y calculados en SPSS v20.</t>
    </r>
  </si>
  <si>
    <t>Correlaciones</t>
  </si>
  <si>
    <r>
      <t>,690</t>
    </r>
    <r>
      <rPr>
        <vertAlign val="superscript"/>
        <sz val="9"/>
        <color indexed="8"/>
        <rFont val="Arial"/>
        <family val="2"/>
      </rPr>
      <t>**</t>
    </r>
  </si>
  <si>
    <r>
      <t>,666</t>
    </r>
    <r>
      <rPr>
        <vertAlign val="superscript"/>
        <sz val="9"/>
        <color indexed="8"/>
        <rFont val="Arial"/>
        <family val="2"/>
      </rPr>
      <t>**</t>
    </r>
  </si>
  <si>
    <r>
      <t>,830</t>
    </r>
    <r>
      <rPr>
        <vertAlign val="superscript"/>
        <sz val="9"/>
        <color indexed="8"/>
        <rFont val="Arial"/>
        <family val="2"/>
      </rPr>
      <t>**</t>
    </r>
  </si>
  <si>
    <r>
      <t>,549</t>
    </r>
    <r>
      <rPr>
        <vertAlign val="superscript"/>
        <sz val="9"/>
        <color indexed="8"/>
        <rFont val="Arial"/>
        <family val="2"/>
      </rPr>
      <t>**</t>
    </r>
  </si>
  <si>
    <t>N</t>
  </si>
  <si>
    <r>
      <t>,476</t>
    </r>
    <r>
      <rPr>
        <vertAlign val="superscript"/>
        <sz val="9"/>
        <color indexed="8"/>
        <rFont val="Arial"/>
        <family val="2"/>
      </rPr>
      <t>**</t>
    </r>
  </si>
  <si>
    <r>
      <t>,592</t>
    </r>
    <r>
      <rPr>
        <vertAlign val="superscript"/>
        <sz val="9"/>
        <color indexed="8"/>
        <rFont val="Arial"/>
        <family val="2"/>
      </rPr>
      <t>**</t>
    </r>
  </si>
  <si>
    <t>Correlations of the construct validity of the operative dimension (N=39)</t>
  </si>
  <si>
    <t>Correlations of the construct validity of the functional dimension (N=39)</t>
  </si>
  <si>
    <t>Correlations of the construct validity of the structural dimension (N=39)</t>
  </si>
  <si>
    <t>Suficiencia</t>
  </si>
  <si>
    <t>Correlations of the construct validity of the each dimension of MMIVP</t>
  </si>
  <si>
    <t>Pearson's Correlation</t>
  </si>
  <si>
    <t>*. The correlation is significant at the 0.05 level (bilateral).</t>
  </si>
  <si>
    <t>**. The correlation is significative at the 0.01 level (bilateral).</t>
  </si>
  <si>
    <t>Source: Own elaboration based on the results of the survey and calculated in SPSS v20.</t>
  </si>
  <si>
    <r>
      <t>,401</t>
    </r>
    <r>
      <rPr>
        <vertAlign val="superscript"/>
        <sz val="10"/>
        <rFont val="Arial"/>
        <family val="2"/>
      </rPr>
      <t>*</t>
    </r>
  </si>
  <si>
    <r>
      <t>,668</t>
    </r>
    <r>
      <rPr>
        <vertAlign val="superscript"/>
        <sz val="10"/>
        <rFont val="Arial"/>
        <family val="2"/>
      </rPr>
      <t>**</t>
    </r>
  </si>
  <si>
    <r>
      <t>,386</t>
    </r>
    <r>
      <rPr>
        <vertAlign val="superscript"/>
        <sz val="10"/>
        <rFont val="Arial"/>
        <family val="2"/>
      </rPr>
      <t>*</t>
    </r>
  </si>
  <si>
    <r>
      <t>,535</t>
    </r>
    <r>
      <rPr>
        <vertAlign val="superscript"/>
        <sz val="10"/>
        <rFont val="Arial"/>
        <family val="2"/>
      </rPr>
      <t>**</t>
    </r>
  </si>
  <si>
    <r>
      <t>,622</t>
    </r>
    <r>
      <rPr>
        <vertAlign val="superscript"/>
        <sz val="10"/>
        <rFont val="Arial"/>
        <family val="2"/>
      </rPr>
      <t>**</t>
    </r>
  </si>
  <si>
    <r>
      <t>,467</t>
    </r>
    <r>
      <rPr>
        <vertAlign val="superscript"/>
        <sz val="10"/>
        <rFont val="Arial"/>
        <family val="2"/>
      </rPr>
      <t>**</t>
    </r>
  </si>
  <si>
    <r>
      <t>,601</t>
    </r>
    <r>
      <rPr>
        <vertAlign val="superscript"/>
        <sz val="10"/>
        <rFont val="Arial"/>
        <family val="2"/>
      </rPr>
      <t>**</t>
    </r>
  </si>
  <si>
    <r>
      <t>,402</t>
    </r>
    <r>
      <rPr>
        <vertAlign val="superscript"/>
        <sz val="10"/>
        <rFont val="Arial"/>
        <family val="2"/>
      </rPr>
      <t>*</t>
    </r>
  </si>
  <si>
    <r>
      <t>,578</t>
    </r>
    <r>
      <rPr>
        <vertAlign val="superscript"/>
        <sz val="10"/>
        <rFont val="Arial"/>
        <family val="2"/>
      </rPr>
      <t>**</t>
    </r>
  </si>
  <si>
    <r>
      <t>,332</t>
    </r>
    <r>
      <rPr>
        <vertAlign val="superscript"/>
        <sz val="10"/>
        <rFont val="Arial"/>
        <family val="2"/>
      </rPr>
      <t>*</t>
    </r>
  </si>
  <si>
    <r>
      <t>,345</t>
    </r>
    <r>
      <rPr>
        <vertAlign val="superscript"/>
        <sz val="10"/>
        <rFont val="Arial"/>
        <family val="2"/>
      </rPr>
      <t>*</t>
    </r>
  </si>
  <si>
    <r>
      <t>,587</t>
    </r>
    <r>
      <rPr>
        <vertAlign val="superscript"/>
        <sz val="10"/>
        <rFont val="Arial"/>
        <family val="2"/>
      </rPr>
      <t>**</t>
    </r>
  </si>
  <si>
    <t>Index</t>
  </si>
  <si>
    <t>Statistical</t>
  </si>
  <si>
    <t>Operative Dim</t>
  </si>
  <si>
    <t>Functional Dim</t>
  </si>
  <si>
    <r>
      <t>,677</t>
    </r>
    <r>
      <rPr>
        <vertAlign val="superscript"/>
        <sz val="10"/>
        <rFont val="Arial"/>
        <family val="2"/>
      </rPr>
      <t>**</t>
    </r>
  </si>
  <si>
    <r>
      <t>,558</t>
    </r>
    <r>
      <rPr>
        <vertAlign val="superscript"/>
        <sz val="10"/>
        <rFont val="Arial"/>
        <family val="2"/>
      </rPr>
      <t>**</t>
    </r>
  </si>
  <si>
    <r>
      <t>,651</t>
    </r>
    <r>
      <rPr>
        <vertAlign val="superscript"/>
        <sz val="10"/>
        <rFont val="Arial"/>
        <family val="2"/>
      </rPr>
      <t>**</t>
    </r>
  </si>
  <si>
    <r>
      <t>,528</t>
    </r>
    <r>
      <rPr>
        <vertAlign val="superscript"/>
        <sz val="10"/>
        <rFont val="Arial"/>
        <family val="2"/>
      </rPr>
      <t>**</t>
    </r>
  </si>
  <si>
    <r>
      <t>,490</t>
    </r>
    <r>
      <rPr>
        <vertAlign val="superscript"/>
        <sz val="9"/>
        <color indexed="8"/>
        <rFont val="Arial"/>
        <family val="2"/>
      </rPr>
      <t>**</t>
    </r>
  </si>
  <si>
    <r>
      <t>,640</t>
    </r>
    <r>
      <rPr>
        <vertAlign val="superscript"/>
        <sz val="9"/>
        <color indexed="8"/>
        <rFont val="Arial"/>
        <family val="2"/>
      </rPr>
      <t>**</t>
    </r>
  </si>
  <si>
    <r>
      <t>,646</t>
    </r>
    <r>
      <rPr>
        <vertAlign val="superscript"/>
        <sz val="9"/>
        <color indexed="8"/>
        <rFont val="Arial"/>
        <family val="2"/>
      </rPr>
      <t>**</t>
    </r>
  </si>
  <si>
    <r>
      <t>,766</t>
    </r>
    <r>
      <rPr>
        <vertAlign val="superscript"/>
        <sz val="9"/>
        <color indexed="8"/>
        <rFont val="Arial"/>
        <family val="2"/>
      </rPr>
      <t>**</t>
    </r>
  </si>
  <si>
    <r>
      <t>,757</t>
    </r>
    <r>
      <rPr>
        <vertAlign val="superscript"/>
        <sz val="9"/>
        <color indexed="8"/>
        <rFont val="Arial"/>
        <family val="2"/>
      </rPr>
      <t>**</t>
    </r>
  </si>
  <si>
    <r>
      <t>,916</t>
    </r>
    <r>
      <rPr>
        <vertAlign val="superscript"/>
        <sz val="9"/>
        <color indexed="8"/>
        <rFont val="Arial"/>
        <family val="2"/>
      </rPr>
      <t>**</t>
    </r>
  </si>
  <si>
    <t>MMIVP</t>
  </si>
  <si>
    <t>Correlations (N=39)</t>
  </si>
  <si>
    <t>**. La correlación es significativa al nivel 0,01 (bilateral). **. The correlation is significant at the 0.01 level (bilateral).</t>
  </si>
  <si>
    <t>Influence of components of functional dimension on success of measuring of the MMIVP (N=39)</t>
  </si>
  <si>
    <t>Influence of components of structural dimension on success of measuring of the MMIVP (N=39)</t>
  </si>
  <si>
    <t>Influence of components of operative dimension on success of measuring of the MMIVP (N=39)</t>
  </si>
  <si>
    <t>Very low (%)</t>
  </si>
  <si>
    <t>Low (%)</t>
  </si>
  <si>
    <t>Very high (%)</t>
  </si>
  <si>
    <t xml:space="preserve"> Average (%)  </t>
  </si>
  <si>
    <t>High (%)</t>
  </si>
  <si>
    <t>Moderate (%)</t>
  </si>
  <si>
    <t>Component</t>
  </si>
  <si>
    <t>INFLUENCE of components of dimensions of MMIVP (N=39)</t>
  </si>
  <si>
    <t>Very low</t>
  </si>
  <si>
    <t>Low</t>
  </si>
  <si>
    <t>Moderate</t>
  </si>
  <si>
    <t>High</t>
  </si>
  <si>
    <t>Very high</t>
  </si>
  <si>
    <t>Very insufficient</t>
  </si>
  <si>
    <t>Insufficient</t>
  </si>
  <si>
    <t>Neither insufficient nor sufficient</t>
  </si>
  <si>
    <t>Sufficient</t>
  </si>
  <si>
    <t>Very sufficient</t>
  </si>
  <si>
    <t>SUFFICIENT of components of dimensions of MMIVP (N=39)</t>
  </si>
  <si>
    <t>Sufficient of components of operative dimension for measuring of the MMIVP (N=39)</t>
  </si>
  <si>
    <t>PRIORITY of the measurement of the components of each dimension the MMIVP (N=39)</t>
  </si>
  <si>
    <t>PRIORITY of the measurement of the components of structural dimension the MMIVP (N=39)</t>
  </si>
  <si>
    <t>PRIORITY of the measurement of the components of functional dimension the MMIVP (N=39)</t>
  </si>
  <si>
    <t>PRIORITY of the measurement of the components of operative dimension the MMIVP (N=39)</t>
  </si>
  <si>
    <t>Score</t>
  </si>
  <si>
    <t>Ranking</t>
  </si>
  <si>
    <t>Estructural</t>
  </si>
  <si>
    <t>Funcional</t>
  </si>
  <si>
    <t>Operativa</t>
  </si>
  <si>
    <t>Capital humano</t>
  </si>
  <si>
    <t>Definición de recursos</t>
  </si>
  <si>
    <t>Apoyo org.</t>
  </si>
  <si>
    <t>Capacitación al CH</t>
  </si>
  <si>
    <t>Comunicación org.</t>
  </si>
  <si>
    <t>Estructura org.</t>
  </si>
  <si>
    <t>Formalización org.</t>
  </si>
  <si>
    <t>Planificación de la enseñanza</t>
  </si>
  <si>
    <t>Aseg. de la calidad y eval.</t>
  </si>
  <si>
    <t>Cultura org.</t>
  </si>
  <si>
    <t>Estrategia org.</t>
  </si>
  <si>
    <t>Investigación</t>
  </si>
  <si>
    <t>Medios educativos</t>
  </si>
  <si>
    <t>Plan de estudio</t>
  </si>
  <si>
    <t>Generalidades del prog.</t>
  </si>
  <si>
    <t>Nada importante</t>
  </si>
  <si>
    <t>Ligeramente importante</t>
  </si>
  <si>
    <t>Moderadamente importante</t>
  </si>
  <si>
    <t>Muy importante</t>
  </si>
  <si>
    <t>Extremadamente importante</t>
  </si>
  <si>
    <t>Muy baja</t>
  </si>
  <si>
    <t>Baja</t>
  </si>
  <si>
    <t>Media</t>
  </si>
  <si>
    <t>Alta</t>
  </si>
  <si>
    <t>Muy alta</t>
  </si>
  <si>
    <t>Computer services and virtual labs</t>
  </si>
  <si>
    <t>Nothing</t>
  </si>
  <si>
    <t>Slightly</t>
  </si>
  <si>
    <t>Moderately</t>
  </si>
  <si>
    <t>Highly</t>
  </si>
  <si>
    <t>Extremely</t>
  </si>
  <si>
    <t>Program overview</t>
  </si>
  <si>
    <t>Operational</t>
  </si>
  <si>
    <t>Organizational communication</t>
  </si>
  <si>
    <t>Organizational support</t>
  </si>
  <si>
    <t>Organizational structure</t>
  </si>
  <si>
    <t>Organizational formalization</t>
  </si>
  <si>
    <t>Organizational culture</t>
  </si>
  <si>
    <t>Organizational strategy</t>
  </si>
  <si>
    <t>Statistical values on the importance of the components of MMIVP (N=39)</t>
  </si>
  <si>
    <t>Estadísticos descriptivos</t>
  </si>
  <si>
    <t>Desv. típ.</t>
  </si>
  <si>
    <t>Varianza</t>
  </si>
  <si>
    <t>N válido (según lista)</t>
  </si>
  <si>
    <t>Statistical values descriptive on the influence of operational dimension</t>
  </si>
  <si>
    <t>Range</t>
  </si>
  <si>
    <t>Min</t>
  </si>
  <si>
    <t>Max</t>
  </si>
  <si>
    <t>Mean</t>
  </si>
  <si>
    <t>Desv.</t>
  </si>
  <si>
    <t>Var.</t>
  </si>
  <si>
    <t>Sufficiency of the components and factors of the operational dimension</t>
  </si>
  <si>
    <t>Cronbach’s alpha coefficien</t>
  </si>
  <si>
    <t>Details about Cronbach’s alpha are in Table 2</t>
  </si>
  <si>
    <t>Table 2 Cronbach’s alpha coefficient of the questionnaire</t>
  </si>
  <si>
    <t>Colombia</t>
  </si>
  <si>
    <t>Spain</t>
  </si>
  <si>
    <t>Mexico</t>
  </si>
  <si>
    <t>Chile</t>
  </si>
  <si>
    <t>Cuba</t>
  </si>
  <si>
    <t>Ecuador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</si>
</sst>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##0.00"/>
    <numFmt numFmtId="167" formatCode="###0"/>
    <numFmt numFmtId="168" formatCode="####.000"/>
    <numFmt numFmtId="169" formatCode="0.000"/>
    <numFmt numFmtId="170" formatCode="0.0000"/>
  </numFmts>
  <fonts count="2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vertAlign val="subscript"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vertAlign val="superscript"/>
      <sz val="10"/>
      <name val="Times New Roman"/>
      <family val="1"/>
    </font>
    <font>
      <sz val="9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color indexed="8"/>
      <name val="Arial"/>
      <family val="2"/>
    </font>
    <font>
      <b/>
      <sz val="9"/>
      <color indexed="8"/>
      <name val="Arial Bold"/>
    </font>
    <font>
      <vertAlign val="superscript"/>
      <sz val="9"/>
      <color indexed="8"/>
      <name val="Arial"/>
      <family val="2"/>
    </font>
    <font>
      <vertAlign val="superscript"/>
      <sz val="10"/>
      <name val="Arial"/>
      <family val="2"/>
    </font>
    <font>
      <sz val="10"/>
      <name val="Arial"/>
    </font>
    <font>
      <sz val="9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gray125">
        <bgColor rgb="FFD9D9D9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9" fillId="0" borderId="0"/>
  </cellStyleXfs>
  <cellXfs count="236">
    <xf numFmtId="0" fontId="0" fillId="0" borderId="0" xfId="0"/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0" fontId="0" fillId="0" borderId="0" xfId="1" applyNumberFormat="1" applyFont="1"/>
    <xf numFmtId="10" fontId="0" fillId="0" borderId="0" xfId="0" applyNumberFormat="1"/>
    <xf numFmtId="0" fontId="6" fillId="0" borderId="0" xfId="0" applyFont="1" applyFill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10" fillId="3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10" fillId="0" borderId="7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169" fontId="11" fillId="0" borderId="7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/>
    <xf numFmtId="0" fontId="11" fillId="4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2" fontId="11" fillId="0" borderId="0" xfId="0" applyNumberFormat="1" applyFont="1"/>
    <xf numFmtId="0" fontId="11" fillId="0" borderId="22" xfId="0" applyFont="1" applyBorder="1"/>
    <xf numFmtId="0" fontId="11" fillId="0" borderId="23" xfId="0" applyFont="1" applyBorder="1"/>
    <xf numFmtId="0" fontId="10" fillId="3" borderId="25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/>
    <xf numFmtId="0" fontId="11" fillId="0" borderId="28" xfId="0" applyFont="1" applyBorder="1" applyAlignment="1">
      <alignment horizontal="center" vertical="center" wrapText="1"/>
    </xf>
    <xf numFmtId="0" fontId="11" fillId="0" borderId="28" xfId="0" applyFont="1" applyBorder="1"/>
    <xf numFmtId="166" fontId="15" fillId="0" borderId="13" xfId="2" applyNumberFormat="1" applyFont="1" applyBorder="1" applyAlignment="1">
      <alignment horizontal="right" vertical="top"/>
    </xf>
    <xf numFmtId="167" fontId="15" fillId="0" borderId="13" xfId="2" applyNumberFormat="1" applyFont="1" applyBorder="1" applyAlignment="1">
      <alignment horizontal="right" vertical="top"/>
    </xf>
    <xf numFmtId="168" fontId="15" fillId="0" borderId="13" xfId="2" applyNumberFormat="1" applyFont="1" applyBorder="1" applyAlignment="1">
      <alignment horizontal="right" vertical="top"/>
    </xf>
    <xf numFmtId="0" fontId="11" fillId="0" borderId="26" xfId="0" applyFont="1" applyBorder="1"/>
    <xf numFmtId="166" fontId="15" fillId="0" borderId="28" xfId="2" applyNumberFormat="1" applyFont="1" applyBorder="1" applyAlignment="1">
      <alignment horizontal="right" vertical="top"/>
    </xf>
    <xf numFmtId="167" fontId="15" fillId="0" borderId="28" xfId="2" applyNumberFormat="1" applyFont="1" applyBorder="1" applyAlignment="1">
      <alignment horizontal="right" vertical="top"/>
    </xf>
    <xf numFmtId="168" fontId="15" fillId="0" borderId="28" xfId="2" applyNumberFormat="1" applyFont="1" applyBorder="1" applyAlignment="1">
      <alignment horizontal="right" vertical="top"/>
    </xf>
    <xf numFmtId="0" fontId="11" fillId="0" borderId="29" xfId="0" applyFont="1" applyBorder="1"/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2" fillId="0" borderId="30" xfId="3" applyFont="1" applyBorder="1" applyAlignment="1">
      <alignment horizontal="center" wrapText="1"/>
    </xf>
    <xf numFmtId="0" fontId="12" fillId="0" borderId="31" xfId="3" applyFont="1" applyBorder="1" applyAlignment="1">
      <alignment horizontal="center" wrapText="1"/>
    </xf>
    <xf numFmtId="0" fontId="12" fillId="0" borderId="32" xfId="3" applyFont="1" applyBorder="1" applyAlignment="1">
      <alignment horizontal="center" wrapText="1"/>
    </xf>
    <xf numFmtId="0" fontId="12" fillId="0" borderId="34" xfId="3" applyFont="1" applyBorder="1" applyAlignment="1">
      <alignment horizontal="left" vertical="top" wrapText="1"/>
    </xf>
    <xf numFmtId="167" fontId="12" fillId="0" borderId="35" xfId="3" applyNumberFormat="1" applyFont="1" applyBorder="1" applyAlignment="1">
      <alignment horizontal="right" vertical="top"/>
    </xf>
    <xf numFmtId="0" fontId="12" fillId="0" borderId="16" xfId="3" applyFont="1" applyBorder="1" applyAlignment="1">
      <alignment horizontal="right" vertical="top"/>
    </xf>
    <xf numFmtId="0" fontId="12" fillId="0" borderId="17" xfId="3" applyFont="1" applyBorder="1" applyAlignment="1">
      <alignment horizontal="right" vertical="top"/>
    </xf>
    <xf numFmtId="0" fontId="12" fillId="0" borderId="37" xfId="3" applyFont="1" applyBorder="1" applyAlignment="1">
      <alignment horizontal="left" vertical="top" wrapText="1"/>
    </xf>
    <xf numFmtId="0" fontId="12" fillId="0" borderId="38" xfId="3" applyFont="1" applyBorder="1" applyAlignment="1">
      <alignment horizontal="left" vertical="top" wrapText="1"/>
    </xf>
    <xf numFmtId="168" fontId="12" fillId="0" borderId="18" xfId="3" applyNumberFormat="1" applyFont="1" applyBorder="1" applyAlignment="1">
      <alignment horizontal="right" vertical="top"/>
    </xf>
    <xf numFmtId="168" fontId="12" fillId="0" borderId="19" xfId="3" applyNumberFormat="1" applyFont="1" applyBorder="1" applyAlignment="1">
      <alignment horizontal="right" vertical="top"/>
    </xf>
    <xf numFmtId="167" fontId="12" fillId="0" borderId="38" xfId="3" applyNumberFormat="1" applyFont="1" applyBorder="1" applyAlignment="1">
      <alignment horizontal="right" vertical="top"/>
    </xf>
    <xf numFmtId="167" fontId="12" fillId="0" borderId="18" xfId="3" applyNumberFormat="1" applyFont="1" applyBorder="1" applyAlignment="1">
      <alignment horizontal="right" vertical="top"/>
    </xf>
    <xf numFmtId="167" fontId="12" fillId="0" borderId="19" xfId="3" applyNumberFormat="1" applyFont="1" applyBorder="1" applyAlignment="1">
      <alignment horizontal="right" vertical="top"/>
    </xf>
    <xf numFmtId="0" fontId="12" fillId="0" borderId="38" xfId="3" applyFont="1" applyBorder="1" applyAlignment="1">
      <alignment horizontal="right" vertical="top"/>
    </xf>
    <xf numFmtId="0" fontId="12" fillId="0" borderId="18" xfId="3" applyFont="1" applyBorder="1" applyAlignment="1">
      <alignment horizontal="right" vertical="top"/>
    </xf>
    <xf numFmtId="168" fontId="12" fillId="0" borderId="38" xfId="3" applyNumberFormat="1" applyFont="1" applyBorder="1" applyAlignment="1">
      <alignment horizontal="right" vertical="top"/>
    </xf>
    <xf numFmtId="0" fontId="12" fillId="0" borderId="18" xfId="3" applyFont="1" applyBorder="1" applyAlignment="1">
      <alignment horizontal="left" vertical="top" wrapText="1"/>
    </xf>
    <xf numFmtId="0" fontId="12" fillId="0" borderId="19" xfId="3" applyFont="1" applyBorder="1" applyAlignment="1">
      <alignment horizontal="left" vertical="top" wrapText="1"/>
    </xf>
    <xf numFmtId="0" fontId="12" fillId="0" borderId="40" xfId="3" applyFont="1" applyBorder="1" applyAlignment="1">
      <alignment horizontal="left" vertical="top" wrapText="1"/>
    </xf>
    <xf numFmtId="167" fontId="12" fillId="0" borderId="41" xfId="3" applyNumberFormat="1" applyFont="1" applyBorder="1" applyAlignment="1">
      <alignment horizontal="right" vertical="top"/>
    </xf>
    <xf numFmtId="167" fontId="12" fillId="0" borderId="20" xfId="3" applyNumberFormat="1" applyFont="1" applyBorder="1" applyAlignment="1">
      <alignment horizontal="right" vertical="top"/>
    </xf>
    <xf numFmtId="167" fontId="12" fillId="0" borderId="21" xfId="3" applyNumberFormat="1" applyFont="1" applyBorder="1" applyAlignment="1">
      <alignment horizontal="right" vertical="top"/>
    </xf>
    <xf numFmtId="0" fontId="12" fillId="0" borderId="0" xfId="3" applyFont="1" applyBorder="1" applyAlignment="1">
      <alignment horizontal="left" vertical="top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2" fillId="0" borderId="30" xfId="4" applyFont="1" applyBorder="1" applyAlignment="1">
      <alignment horizontal="center" wrapText="1"/>
    </xf>
    <xf numFmtId="0" fontId="12" fillId="0" borderId="31" xfId="4" applyFont="1" applyBorder="1" applyAlignment="1">
      <alignment horizontal="center" wrapText="1"/>
    </xf>
    <xf numFmtId="0" fontId="12" fillId="0" borderId="32" xfId="4" applyFont="1" applyBorder="1" applyAlignment="1">
      <alignment horizontal="center" wrapText="1"/>
    </xf>
    <xf numFmtId="0" fontId="12" fillId="0" borderId="34" xfId="4" applyFont="1" applyBorder="1" applyAlignment="1">
      <alignment horizontal="left" vertical="top" wrapText="1"/>
    </xf>
    <xf numFmtId="167" fontId="12" fillId="0" borderId="35" xfId="4" applyNumberFormat="1" applyFont="1" applyBorder="1" applyAlignment="1">
      <alignment horizontal="right" vertical="top"/>
    </xf>
    <xf numFmtId="0" fontId="12" fillId="0" borderId="16" xfId="4" applyFont="1" applyBorder="1" applyAlignment="1">
      <alignment horizontal="right" vertical="top"/>
    </xf>
    <xf numFmtId="0" fontId="12" fillId="0" borderId="17" xfId="4" applyFont="1" applyBorder="1" applyAlignment="1">
      <alignment horizontal="right" vertical="top"/>
    </xf>
    <xf numFmtId="0" fontId="12" fillId="0" borderId="37" xfId="4" applyFont="1" applyBorder="1" applyAlignment="1">
      <alignment horizontal="left" vertical="top" wrapText="1"/>
    </xf>
    <xf numFmtId="0" fontId="12" fillId="0" borderId="38" xfId="4" applyFont="1" applyBorder="1" applyAlignment="1">
      <alignment horizontal="left" vertical="top" wrapText="1"/>
    </xf>
    <xf numFmtId="168" fontId="12" fillId="0" borderId="18" xfId="4" applyNumberFormat="1" applyFont="1" applyBorder="1" applyAlignment="1">
      <alignment horizontal="right" vertical="top"/>
    </xf>
    <xf numFmtId="168" fontId="12" fillId="0" borderId="19" xfId="4" applyNumberFormat="1" applyFont="1" applyBorder="1" applyAlignment="1">
      <alignment horizontal="right" vertical="top"/>
    </xf>
    <xf numFmtId="167" fontId="12" fillId="0" borderId="38" xfId="4" applyNumberFormat="1" applyFont="1" applyBorder="1" applyAlignment="1">
      <alignment horizontal="right" vertical="top"/>
    </xf>
    <xf numFmtId="167" fontId="12" fillId="0" borderId="18" xfId="4" applyNumberFormat="1" applyFont="1" applyBorder="1" applyAlignment="1">
      <alignment horizontal="right" vertical="top"/>
    </xf>
    <xf numFmtId="167" fontId="12" fillId="0" borderId="19" xfId="4" applyNumberFormat="1" applyFont="1" applyBorder="1" applyAlignment="1">
      <alignment horizontal="right" vertical="top"/>
    </xf>
    <xf numFmtId="0" fontId="12" fillId="0" borderId="38" xfId="4" applyFont="1" applyBorder="1" applyAlignment="1">
      <alignment horizontal="right" vertical="top"/>
    </xf>
    <xf numFmtId="0" fontId="12" fillId="0" borderId="19" xfId="4" applyFont="1" applyBorder="1" applyAlignment="1">
      <alignment horizontal="right" vertical="top"/>
    </xf>
    <xf numFmtId="168" fontId="12" fillId="0" borderId="38" xfId="4" applyNumberFormat="1" applyFont="1" applyBorder="1" applyAlignment="1">
      <alignment horizontal="right" vertical="top"/>
    </xf>
    <xf numFmtId="0" fontId="12" fillId="0" borderId="18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right" vertical="top"/>
    </xf>
    <xf numFmtId="0" fontId="12" fillId="0" borderId="19" xfId="4" applyFont="1" applyBorder="1" applyAlignment="1">
      <alignment horizontal="left" vertical="top" wrapText="1"/>
    </xf>
    <xf numFmtId="0" fontId="11" fillId="0" borderId="0" xfId="4"/>
    <xf numFmtId="168" fontId="12" fillId="0" borderId="43" xfId="4" applyNumberFormat="1" applyFont="1" applyBorder="1" applyAlignment="1">
      <alignment horizontal="right" vertical="top"/>
    </xf>
    <xf numFmtId="0" fontId="12" fillId="0" borderId="43" xfId="4" applyFont="1" applyBorder="1" applyAlignment="1">
      <alignment horizontal="right" vertical="top"/>
    </xf>
    <xf numFmtId="167" fontId="12" fillId="0" borderId="43" xfId="4" applyNumberFormat="1" applyFont="1" applyBorder="1" applyAlignment="1">
      <alignment horizontal="right" vertical="top"/>
    </xf>
    <xf numFmtId="0" fontId="12" fillId="0" borderId="44" xfId="4" applyFont="1" applyBorder="1" applyAlignment="1">
      <alignment horizontal="left" vertical="top" wrapText="1"/>
    </xf>
    <xf numFmtId="168" fontId="12" fillId="0" borderId="45" xfId="4" applyNumberFormat="1" applyFont="1" applyBorder="1" applyAlignment="1">
      <alignment horizontal="right" vertical="top"/>
    </xf>
    <xf numFmtId="168" fontId="12" fillId="0" borderId="46" xfId="4" applyNumberFormat="1" applyFont="1" applyBorder="1" applyAlignment="1">
      <alignment horizontal="right" vertical="top"/>
    </xf>
    <xf numFmtId="0" fontId="12" fillId="0" borderId="47" xfId="4" applyFont="1" applyBorder="1" applyAlignment="1">
      <alignment horizontal="left" vertical="top" wrapText="1"/>
    </xf>
    <xf numFmtId="0" fontId="12" fillId="0" borderId="48" xfId="4" applyFont="1" applyBorder="1" applyAlignment="1">
      <alignment horizontal="center" wrapText="1"/>
    </xf>
    <xf numFmtId="0" fontId="12" fillId="0" borderId="49" xfId="4" applyFont="1" applyBorder="1" applyAlignment="1">
      <alignment horizontal="center" wrapText="1"/>
    </xf>
    <xf numFmtId="0" fontId="12" fillId="0" borderId="50" xfId="4" applyFont="1" applyBorder="1" applyAlignment="1">
      <alignment horizontal="center" wrapText="1"/>
    </xf>
    <xf numFmtId="0" fontId="12" fillId="0" borderId="3" xfId="4" applyFont="1" applyBorder="1" applyAlignment="1">
      <alignment horizontal="center" wrapText="1"/>
    </xf>
    <xf numFmtId="0" fontId="11" fillId="0" borderId="7" xfId="0" applyFont="1" applyFill="1" applyBorder="1" applyAlignment="1">
      <alignment horizontal="center" vertical="center" wrapText="1"/>
    </xf>
    <xf numFmtId="1" fontId="11" fillId="0" borderId="7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7" borderId="0" xfId="1" applyNumberFormat="1" applyFont="1" applyFill="1"/>
    <xf numFmtId="0" fontId="11" fillId="0" borderId="5" xfId="0" applyFont="1" applyBorder="1" applyAlignment="1">
      <alignment horizontal="center" vertical="center" wrapText="1"/>
    </xf>
    <xf numFmtId="170" fontId="0" fillId="0" borderId="0" xfId="0" applyNumberFormat="1"/>
    <xf numFmtId="165" fontId="0" fillId="0" borderId="0" xfId="0" applyNumberFormat="1"/>
    <xf numFmtId="0" fontId="11" fillId="0" borderId="0" xfId="0" applyFont="1" applyFill="1" applyBorder="1" applyAlignment="1">
      <alignment horizontal="center" vertical="center" wrapText="1"/>
    </xf>
    <xf numFmtId="170" fontId="11" fillId="0" borderId="0" xfId="0" applyNumberFormat="1" applyFont="1" applyBorder="1" applyAlignment="1">
      <alignment vertical="center" wrapText="1"/>
    </xf>
    <xf numFmtId="164" fontId="0" fillId="0" borderId="51" xfId="1" applyNumberFormat="1" applyFont="1" applyBorder="1"/>
    <xf numFmtId="2" fontId="0" fillId="0" borderId="0" xfId="1" applyNumberFormat="1" applyFont="1"/>
    <xf numFmtId="169" fontId="0" fillId="0" borderId="0" xfId="1" applyNumberFormat="1" applyFont="1" applyFill="1" applyBorder="1"/>
    <xf numFmtId="2" fontId="0" fillId="0" borderId="0" xfId="0" applyNumberFormat="1"/>
    <xf numFmtId="0" fontId="19" fillId="0" borderId="0" xfId="5"/>
    <xf numFmtId="0" fontId="20" fillId="0" borderId="30" xfId="5" applyFont="1" applyBorder="1" applyAlignment="1">
      <alignment horizontal="center" wrapText="1"/>
    </xf>
    <xf numFmtId="0" fontId="20" fillId="0" borderId="31" xfId="5" applyFont="1" applyBorder="1" applyAlignment="1">
      <alignment horizontal="center" wrapText="1"/>
    </xf>
    <xf numFmtId="0" fontId="20" fillId="0" borderId="32" xfId="5" applyFont="1" applyBorder="1" applyAlignment="1">
      <alignment horizontal="center" wrapText="1"/>
    </xf>
    <xf numFmtId="0" fontId="20" fillId="0" borderId="53" xfId="5" applyFont="1" applyBorder="1" applyAlignment="1">
      <alignment horizontal="left" vertical="top" wrapText="1"/>
    </xf>
    <xf numFmtId="167" fontId="20" fillId="0" borderId="35" xfId="5" applyNumberFormat="1" applyFont="1" applyBorder="1" applyAlignment="1">
      <alignment horizontal="right" vertical="top"/>
    </xf>
    <xf numFmtId="167" fontId="20" fillId="0" borderId="16" xfId="5" applyNumberFormat="1" applyFont="1" applyBorder="1" applyAlignment="1">
      <alignment horizontal="right" vertical="top"/>
    </xf>
    <xf numFmtId="166" fontId="20" fillId="0" borderId="16" xfId="5" applyNumberFormat="1" applyFont="1" applyBorder="1" applyAlignment="1">
      <alignment horizontal="right" vertical="top"/>
    </xf>
    <xf numFmtId="168" fontId="20" fillId="0" borderId="16" xfId="5" applyNumberFormat="1" applyFont="1" applyBorder="1" applyAlignment="1">
      <alignment horizontal="right" vertical="top"/>
    </xf>
    <xf numFmtId="168" fontId="20" fillId="0" borderId="17" xfId="5" applyNumberFormat="1" applyFont="1" applyBorder="1" applyAlignment="1">
      <alignment horizontal="right" vertical="top"/>
    </xf>
    <xf numFmtId="167" fontId="20" fillId="0" borderId="38" xfId="5" applyNumberFormat="1" applyFont="1" applyBorder="1" applyAlignment="1">
      <alignment horizontal="right" vertical="top"/>
    </xf>
    <xf numFmtId="167" fontId="20" fillId="0" borderId="18" xfId="5" applyNumberFormat="1" applyFont="1" applyBorder="1" applyAlignment="1">
      <alignment horizontal="right" vertical="top"/>
    </xf>
    <xf numFmtId="166" fontId="20" fillId="0" borderId="18" xfId="5" applyNumberFormat="1" applyFont="1" applyBorder="1" applyAlignment="1">
      <alignment horizontal="right" vertical="top"/>
    </xf>
    <xf numFmtId="168" fontId="20" fillId="0" borderId="18" xfId="5" applyNumberFormat="1" applyFont="1" applyBorder="1" applyAlignment="1">
      <alignment horizontal="right" vertical="top"/>
    </xf>
    <xf numFmtId="168" fontId="20" fillId="0" borderId="19" xfId="5" applyNumberFormat="1" applyFont="1" applyBorder="1" applyAlignment="1">
      <alignment horizontal="right" vertical="top"/>
    </xf>
    <xf numFmtId="0" fontId="20" fillId="0" borderId="54" xfId="5" applyFont="1" applyBorder="1" applyAlignment="1">
      <alignment horizontal="left" vertical="top" wrapText="1"/>
    </xf>
    <xf numFmtId="167" fontId="20" fillId="0" borderId="41" xfId="5" applyNumberFormat="1" applyFont="1" applyBorder="1" applyAlignment="1">
      <alignment horizontal="right" vertical="top"/>
    </xf>
    <xf numFmtId="0" fontId="20" fillId="0" borderId="20" xfId="5" applyFont="1" applyBorder="1" applyAlignment="1">
      <alignment horizontal="left" vertical="top" wrapText="1"/>
    </xf>
    <xf numFmtId="0" fontId="20" fillId="0" borderId="21" xfId="5" applyFont="1" applyBorder="1" applyAlignment="1">
      <alignment horizontal="left" vertical="top" wrapText="1"/>
    </xf>
    <xf numFmtId="166" fontId="20" fillId="0" borderId="20" xfId="5" applyNumberFormat="1" applyFont="1" applyBorder="1" applyAlignment="1">
      <alignment horizontal="left" vertical="top" wrapText="1"/>
    </xf>
    <xf numFmtId="168" fontId="20" fillId="0" borderId="20" xfId="5" applyNumberFormat="1" applyFont="1" applyBorder="1" applyAlignment="1">
      <alignment horizontal="left" vertical="top" wrapText="1"/>
    </xf>
    <xf numFmtId="168" fontId="20" fillId="0" borderId="21" xfId="5" applyNumberFormat="1" applyFont="1" applyBorder="1" applyAlignment="1">
      <alignment horizontal="left" vertical="top" wrapText="1"/>
    </xf>
    <xf numFmtId="0" fontId="11" fillId="0" borderId="11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2" fillId="0" borderId="0" xfId="4" applyFont="1" applyBorder="1" applyAlignment="1">
      <alignment horizontal="left" vertical="top" wrapText="1"/>
    </xf>
    <xf numFmtId="0" fontId="16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top" wrapText="1"/>
    </xf>
    <xf numFmtId="0" fontId="12" fillId="0" borderId="42" xfId="4" applyFont="1" applyBorder="1" applyAlignment="1">
      <alignment horizontal="center" vertical="top" wrapText="1"/>
    </xf>
    <xf numFmtId="0" fontId="12" fillId="0" borderId="9" xfId="4" applyFont="1" applyBorder="1" applyAlignment="1">
      <alignment horizontal="center" vertical="top" wrapText="1"/>
    </xf>
    <xf numFmtId="0" fontId="12" fillId="0" borderId="36" xfId="4" applyFont="1" applyBorder="1" applyAlignment="1">
      <alignment horizontal="left" vertical="top" wrapText="1"/>
    </xf>
    <xf numFmtId="0" fontId="12" fillId="0" borderId="33" xfId="4" applyFont="1" applyBorder="1" applyAlignment="1">
      <alignment horizontal="left" vertical="top" wrapText="1"/>
    </xf>
    <xf numFmtId="0" fontId="6" fillId="4" borderId="0" xfId="0" applyFont="1" applyFill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8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1" fillId="4" borderId="6" xfId="0" applyFont="1" applyFill="1" applyBorder="1" applyAlignment="1">
      <alignment horizontal="center" vertical="center" textRotation="90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6" fillId="0" borderId="0" xfId="5" applyFont="1" applyBorder="1" applyAlignment="1">
      <alignment horizontal="center" vertical="center" wrapText="1"/>
    </xf>
    <xf numFmtId="0" fontId="20" fillId="0" borderId="52" xfId="5" applyFont="1" applyBorder="1" applyAlignment="1">
      <alignment horizontal="left" wrapText="1"/>
    </xf>
    <xf numFmtId="0" fontId="16" fillId="0" borderId="0" xfId="3" applyFont="1" applyBorder="1" applyAlignment="1">
      <alignment horizontal="center" vertical="center" wrapText="1"/>
    </xf>
    <xf numFmtId="0" fontId="12" fillId="0" borderId="33" xfId="3" applyFont="1" applyBorder="1" applyAlignment="1">
      <alignment horizontal="left" vertical="top" wrapText="1"/>
    </xf>
    <xf numFmtId="0" fontId="12" fillId="0" borderId="36" xfId="3" applyFont="1" applyBorder="1" applyAlignment="1">
      <alignment horizontal="left" vertical="top" wrapText="1"/>
    </xf>
    <xf numFmtId="0" fontId="12" fillId="0" borderId="39" xfId="3" applyFont="1" applyBorder="1" applyAlignment="1">
      <alignment horizontal="left" vertical="top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2" fontId="11" fillId="0" borderId="13" xfId="0" applyNumberFormat="1" applyFont="1" applyBorder="1" applyAlignment="1">
      <alignment horizontal="center" vertical="center" wrapText="1"/>
    </xf>
    <xf numFmtId="0" fontId="12" fillId="0" borderId="0" xfId="3" applyFont="1" applyBorder="1" applyAlignment="1">
      <alignment horizontal="left" vertical="top" wrapText="1"/>
    </xf>
    <xf numFmtId="2" fontId="11" fillId="0" borderId="28" xfId="0" applyNumberFormat="1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9" fillId="0" borderId="8" xfId="0" applyFont="1" applyBorder="1" applyAlignment="1">
      <alignment horizontal="center" vertical="center" textRotation="90" wrapText="1"/>
    </xf>
    <xf numFmtId="0" fontId="11" fillId="0" borderId="25" xfId="0" applyFont="1" applyBorder="1" applyAlignment="1">
      <alignment horizontal="center" vertical="center" textRotation="90" wrapText="1"/>
    </xf>
    <xf numFmtId="0" fontId="11" fillId="0" borderId="27" xfId="0" applyFont="1" applyBorder="1" applyAlignment="1">
      <alignment horizontal="center" vertical="center" textRotation="90" wrapText="1"/>
    </xf>
  </cellXfs>
  <cellStyles count="6">
    <cellStyle name="Normal" xfId="0" builtinId="0"/>
    <cellStyle name="Normal_All Model" xfId="4"/>
    <cellStyle name="Normal_Estadísticos Dim Operativa" xfId="2"/>
    <cellStyle name="Normal_Estadísticos Dim Operativa_1" xfId="3"/>
    <cellStyle name="Normal_Statistics Operational Dim" xfId="5"/>
    <cellStyle name="Porcentaje" xfId="1" builtinId="5"/>
  </cellStyles>
  <dxfs count="0"/>
  <tableStyles count="0" defaultTableStyle="TableStyleMedium2" defaultPivotStyle="PivotStyleLight16"/>
  <colors>
    <mruColors>
      <color rgb="FF2C4A80"/>
      <color rgb="FF8F45C7"/>
      <color rgb="FF8A0000"/>
      <color rgb="FF3E1B59"/>
      <color rgb="FF9F5FCF"/>
      <color rgb="FFB686DA"/>
      <color rgb="FFCFA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478769524438818"/>
          <c:y val="5.0925964961047433E-2"/>
          <c:w val="0.5320178571428571"/>
          <c:h val="0.792269620958833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'All Model'!$C$2</c:f>
              <c:strCache>
                <c:ptCount val="1"/>
                <c:pt idx="0">
                  <c:v>Nothing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'All Model'!$A$3:$B$17</c:f>
              <c:multiLvlStrCache>
                <c:ptCount val="15"/>
                <c:lvl>
                  <c:pt idx="0">
                    <c:v>Organizational support</c:v>
                  </c:pt>
                  <c:pt idx="1">
                    <c:v>Training</c:v>
                  </c:pt>
                  <c:pt idx="2">
                    <c:v>Human capital</c:v>
                  </c:pt>
                  <c:pt idx="3">
                    <c:v>Organizational communication</c:v>
                  </c:pt>
                  <c:pt idx="4">
                    <c:v>Resources</c:v>
                  </c:pt>
                  <c:pt idx="5">
                    <c:v>Organizational structure</c:v>
                  </c:pt>
                  <c:pt idx="6">
                    <c:v>Organizational formalization</c:v>
                  </c:pt>
                  <c:pt idx="7">
                    <c:v>Quality assurance and evaluation</c:v>
                  </c:pt>
                  <c:pt idx="8">
                    <c:v>Organizational culture</c:v>
                  </c:pt>
                  <c:pt idx="9">
                    <c:v>Organizational strategy</c:v>
                  </c:pt>
                  <c:pt idx="10">
                    <c:v>Teaching planning</c:v>
                  </c:pt>
                  <c:pt idx="11">
                    <c:v>Program overview</c:v>
                  </c:pt>
                  <c:pt idx="12">
                    <c:v>Research</c:v>
                  </c:pt>
                  <c:pt idx="13">
                    <c:v>Educational resources</c:v>
                  </c:pt>
                  <c:pt idx="14">
                    <c:v>Curriculum</c:v>
                  </c:pt>
                </c:lvl>
                <c:lvl>
                  <c:pt idx="0">
                    <c:v>Structural</c:v>
                  </c:pt>
                  <c:pt idx="7">
                    <c:v>Functional</c:v>
                  </c:pt>
                  <c:pt idx="11">
                    <c:v>Operational</c:v>
                  </c:pt>
                </c:lvl>
              </c:multiLvlStrCache>
            </c:multiLvlStrRef>
          </c:cat>
          <c:val>
            <c:numRef>
              <c:f>'All Model'!$C$3:$C$17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'All Model'!$D$2</c:f>
              <c:strCache>
                <c:ptCount val="1"/>
                <c:pt idx="0">
                  <c:v>Slightly</c:v>
                </c:pt>
              </c:strCache>
            </c:strRef>
          </c:tx>
          <c:spPr>
            <a:solidFill>
              <a:srgbClr val="8A0000">
                <a:alpha val="69804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'All Model'!$A$3:$B$17</c:f>
              <c:multiLvlStrCache>
                <c:ptCount val="15"/>
                <c:lvl>
                  <c:pt idx="0">
                    <c:v>Organizational support</c:v>
                  </c:pt>
                  <c:pt idx="1">
                    <c:v>Training</c:v>
                  </c:pt>
                  <c:pt idx="2">
                    <c:v>Human capital</c:v>
                  </c:pt>
                  <c:pt idx="3">
                    <c:v>Organizational communication</c:v>
                  </c:pt>
                  <c:pt idx="4">
                    <c:v>Resources</c:v>
                  </c:pt>
                  <c:pt idx="5">
                    <c:v>Organizational structure</c:v>
                  </c:pt>
                  <c:pt idx="6">
                    <c:v>Organizational formalization</c:v>
                  </c:pt>
                  <c:pt idx="7">
                    <c:v>Quality assurance and evaluation</c:v>
                  </c:pt>
                  <c:pt idx="8">
                    <c:v>Organizational culture</c:v>
                  </c:pt>
                  <c:pt idx="9">
                    <c:v>Organizational strategy</c:v>
                  </c:pt>
                  <c:pt idx="10">
                    <c:v>Teaching planning</c:v>
                  </c:pt>
                  <c:pt idx="11">
                    <c:v>Program overview</c:v>
                  </c:pt>
                  <c:pt idx="12">
                    <c:v>Research</c:v>
                  </c:pt>
                  <c:pt idx="13">
                    <c:v>Educational resources</c:v>
                  </c:pt>
                  <c:pt idx="14">
                    <c:v>Curriculum</c:v>
                  </c:pt>
                </c:lvl>
                <c:lvl>
                  <c:pt idx="0">
                    <c:v>Structural</c:v>
                  </c:pt>
                  <c:pt idx="7">
                    <c:v>Functional</c:v>
                  </c:pt>
                  <c:pt idx="11">
                    <c:v>Operational</c:v>
                  </c:pt>
                </c:lvl>
              </c:multiLvlStrCache>
            </c:multiLvlStrRef>
          </c:cat>
          <c:val>
            <c:numRef>
              <c:f>'All Model'!$D$3:$D$17</c:f>
              <c:numCache>
                <c:formatCode>0</c:formatCode>
                <c:ptCount val="15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0.33</c:v>
                </c:pt>
                <c:pt idx="4">
                  <c:v>0</c:v>
                </c:pt>
                <c:pt idx="5">
                  <c:v>0.5</c:v>
                </c:pt>
                <c:pt idx="6">
                  <c:v>1.33</c:v>
                </c:pt>
                <c:pt idx="7">
                  <c:v>0.5</c:v>
                </c:pt>
                <c:pt idx="8">
                  <c:v>0.5</c:v>
                </c:pt>
                <c:pt idx="9">
                  <c:v>0.66</c:v>
                </c:pt>
                <c:pt idx="10">
                  <c:v>0.33</c:v>
                </c:pt>
                <c:pt idx="11">
                  <c:v>0.75</c:v>
                </c:pt>
                <c:pt idx="12">
                  <c:v>0.5</c:v>
                </c:pt>
                <c:pt idx="13">
                  <c:v>0</c:v>
                </c:pt>
                <c:pt idx="14">
                  <c:v>0.33</c:v>
                </c:pt>
              </c:numCache>
            </c:numRef>
          </c:val>
        </c:ser>
        <c:ser>
          <c:idx val="2"/>
          <c:order val="2"/>
          <c:tx>
            <c:strRef>
              <c:f>'All Model'!$E$2</c:f>
              <c:strCache>
                <c:ptCount val="1"/>
                <c:pt idx="0">
                  <c:v>Moderately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 cmpd="sng">
              <a:solidFill>
                <a:schemeClr val="bg1">
                  <a:lumMod val="50000"/>
                </a:schemeClr>
              </a:solidFill>
              <a:prstDash val="lg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'All Model'!$A$3:$B$17</c:f>
              <c:multiLvlStrCache>
                <c:ptCount val="15"/>
                <c:lvl>
                  <c:pt idx="0">
                    <c:v>Organizational support</c:v>
                  </c:pt>
                  <c:pt idx="1">
                    <c:v>Training</c:v>
                  </c:pt>
                  <c:pt idx="2">
                    <c:v>Human capital</c:v>
                  </c:pt>
                  <c:pt idx="3">
                    <c:v>Organizational communication</c:v>
                  </c:pt>
                  <c:pt idx="4">
                    <c:v>Resources</c:v>
                  </c:pt>
                  <c:pt idx="5">
                    <c:v>Organizational structure</c:v>
                  </c:pt>
                  <c:pt idx="6">
                    <c:v>Organizational formalization</c:v>
                  </c:pt>
                  <c:pt idx="7">
                    <c:v>Quality assurance and evaluation</c:v>
                  </c:pt>
                  <c:pt idx="8">
                    <c:v>Organizational culture</c:v>
                  </c:pt>
                  <c:pt idx="9">
                    <c:v>Organizational strategy</c:v>
                  </c:pt>
                  <c:pt idx="10">
                    <c:v>Teaching planning</c:v>
                  </c:pt>
                  <c:pt idx="11">
                    <c:v>Program overview</c:v>
                  </c:pt>
                  <c:pt idx="12">
                    <c:v>Research</c:v>
                  </c:pt>
                  <c:pt idx="13">
                    <c:v>Educational resources</c:v>
                  </c:pt>
                  <c:pt idx="14">
                    <c:v>Curriculum</c:v>
                  </c:pt>
                </c:lvl>
                <c:lvl>
                  <c:pt idx="0">
                    <c:v>Structural</c:v>
                  </c:pt>
                  <c:pt idx="7">
                    <c:v>Functional</c:v>
                  </c:pt>
                  <c:pt idx="11">
                    <c:v>Operational</c:v>
                  </c:pt>
                </c:lvl>
              </c:multiLvlStrCache>
            </c:multiLvlStrRef>
          </c:cat>
          <c:val>
            <c:numRef>
              <c:f>'All Model'!$E$3:$E$17</c:f>
              <c:numCache>
                <c:formatCode>0</c:formatCode>
                <c:ptCount val="15"/>
                <c:pt idx="0">
                  <c:v>4.5</c:v>
                </c:pt>
                <c:pt idx="1">
                  <c:v>5.75</c:v>
                </c:pt>
                <c:pt idx="2">
                  <c:v>3.5</c:v>
                </c:pt>
                <c:pt idx="3">
                  <c:v>6</c:v>
                </c:pt>
                <c:pt idx="4">
                  <c:v>6.25</c:v>
                </c:pt>
                <c:pt idx="5">
                  <c:v>6.5</c:v>
                </c:pt>
                <c:pt idx="6">
                  <c:v>5.66</c:v>
                </c:pt>
                <c:pt idx="7">
                  <c:v>5</c:v>
                </c:pt>
                <c:pt idx="8">
                  <c:v>5</c:v>
                </c:pt>
                <c:pt idx="9">
                  <c:v>2.33</c:v>
                </c:pt>
                <c:pt idx="10">
                  <c:v>1.66</c:v>
                </c:pt>
                <c:pt idx="11">
                  <c:v>6.5</c:v>
                </c:pt>
                <c:pt idx="12">
                  <c:v>4.5</c:v>
                </c:pt>
                <c:pt idx="13">
                  <c:v>2.5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'All Model'!$F$2</c:f>
              <c:strCache>
                <c:ptCount val="1"/>
                <c:pt idx="0">
                  <c:v>Highly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solidFill>
                <a:srgbClr val="C00000"/>
              </a:solidFill>
              <a:prstDash val="sysDot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'All Model'!$A$3:$B$17</c:f>
              <c:multiLvlStrCache>
                <c:ptCount val="15"/>
                <c:lvl>
                  <c:pt idx="0">
                    <c:v>Organizational support</c:v>
                  </c:pt>
                  <c:pt idx="1">
                    <c:v>Training</c:v>
                  </c:pt>
                  <c:pt idx="2">
                    <c:v>Human capital</c:v>
                  </c:pt>
                  <c:pt idx="3">
                    <c:v>Organizational communication</c:v>
                  </c:pt>
                  <c:pt idx="4">
                    <c:v>Resources</c:v>
                  </c:pt>
                  <c:pt idx="5">
                    <c:v>Organizational structure</c:v>
                  </c:pt>
                  <c:pt idx="6">
                    <c:v>Organizational formalization</c:v>
                  </c:pt>
                  <c:pt idx="7">
                    <c:v>Quality assurance and evaluation</c:v>
                  </c:pt>
                  <c:pt idx="8">
                    <c:v>Organizational culture</c:v>
                  </c:pt>
                  <c:pt idx="9">
                    <c:v>Organizational strategy</c:v>
                  </c:pt>
                  <c:pt idx="10">
                    <c:v>Teaching planning</c:v>
                  </c:pt>
                  <c:pt idx="11">
                    <c:v>Program overview</c:v>
                  </c:pt>
                  <c:pt idx="12">
                    <c:v>Research</c:v>
                  </c:pt>
                  <c:pt idx="13">
                    <c:v>Educational resources</c:v>
                  </c:pt>
                  <c:pt idx="14">
                    <c:v>Curriculum</c:v>
                  </c:pt>
                </c:lvl>
                <c:lvl>
                  <c:pt idx="0">
                    <c:v>Structural</c:v>
                  </c:pt>
                  <c:pt idx="7">
                    <c:v>Functional</c:v>
                  </c:pt>
                  <c:pt idx="11">
                    <c:v>Operational</c:v>
                  </c:pt>
                </c:lvl>
              </c:multiLvlStrCache>
            </c:multiLvlStrRef>
          </c:cat>
          <c:val>
            <c:numRef>
              <c:f>'All Model'!$F$3:$F$17</c:f>
              <c:numCache>
                <c:formatCode>0</c:formatCode>
                <c:ptCount val="15"/>
                <c:pt idx="0">
                  <c:v>17.5</c:v>
                </c:pt>
                <c:pt idx="1">
                  <c:v>17.25</c:v>
                </c:pt>
                <c:pt idx="2">
                  <c:v>18</c:v>
                </c:pt>
                <c:pt idx="3">
                  <c:v>18.329999999999998</c:v>
                </c:pt>
                <c:pt idx="4">
                  <c:v>16.75</c:v>
                </c:pt>
                <c:pt idx="5">
                  <c:v>18</c:v>
                </c:pt>
                <c:pt idx="6">
                  <c:v>17.66</c:v>
                </c:pt>
                <c:pt idx="7">
                  <c:v>22</c:v>
                </c:pt>
                <c:pt idx="8">
                  <c:v>20</c:v>
                </c:pt>
                <c:pt idx="9">
                  <c:v>24.66</c:v>
                </c:pt>
                <c:pt idx="10">
                  <c:v>13.66</c:v>
                </c:pt>
                <c:pt idx="11">
                  <c:v>19.75</c:v>
                </c:pt>
                <c:pt idx="12">
                  <c:v>20.5</c:v>
                </c:pt>
                <c:pt idx="13">
                  <c:v>21</c:v>
                </c:pt>
                <c:pt idx="14">
                  <c:v>15</c:v>
                </c:pt>
              </c:numCache>
            </c:numRef>
          </c:val>
        </c:ser>
        <c:ser>
          <c:idx val="4"/>
          <c:order val="4"/>
          <c:tx>
            <c:strRef>
              <c:f>'All Model'!$G$2</c:f>
              <c:strCache>
                <c:ptCount val="1"/>
                <c:pt idx="0">
                  <c:v>Extremely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'All Model'!$A$3:$B$17</c:f>
              <c:multiLvlStrCache>
                <c:ptCount val="15"/>
                <c:lvl>
                  <c:pt idx="0">
                    <c:v>Organizational support</c:v>
                  </c:pt>
                  <c:pt idx="1">
                    <c:v>Training</c:v>
                  </c:pt>
                  <c:pt idx="2">
                    <c:v>Human capital</c:v>
                  </c:pt>
                  <c:pt idx="3">
                    <c:v>Organizational communication</c:v>
                  </c:pt>
                  <c:pt idx="4">
                    <c:v>Resources</c:v>
                  </c:pt>
                  <c:pt idx="5">
                    <c:v>Organizational structure</c:v>
                  </c:pt>
                  <c:pt idx="6">
                    <c:v>Organizational formalization</c:v>
                  </c:pt>
                  <c:pt idx="7">
                    <c:v>Quality assurance and evaluation</c:v>
                  </c:pt>
                  <c:pt idx="8">
                    <c:v>Organizational culture</c:v>
                  </c:pt>
                  <c:pt idx="9">
                    <c:v>Organizational strategy</c:v>
                  </c:pt>
                  <c:pt idx="10">
                    <c:v>Teaching planning</c:v>
                  </c:pt>
                  <c:pt idx="11">
                    <c:v>Program overview</c:v>
                  </c:pt>
                  <c:pt idx="12">
                    <c:v>Research</c:v>
                  </c:pt>
                  <c:pt idx="13">
                    <c:v>Educational resources</c:v>
                  </c:pt>
                  <c:pt idx="14">
                    <c:v>Curriculum</c:v>
                  </c:pt>
                </c:lvl>
                <c:lvl>
                  <c:pt idx="0">
                    <c:v>Structural</c:v>
                  </c:pt>
                  <c:pt idx="7">
                    <c:v>Functional</c:v>
                  </c:pt>
                  <c:pt idx="11">
                    <c:v>Operational</c:v>
                  </c:pt>
                </c:lvl>
              </c:multiLvlStrCache>
            </c:multiLvlStrRef>
          </c:cat>
          <c:val>
            <c:numRef>
              <c:f>'All Model'!$G$3:$G$17</c:f>
              <c:numCache>
                <c:formatCode>0</c:formatCode>
                <c:ptCount val="15"/>
                <c:pt idx="0">
                  <c:v>16.75</c:v>
                </c:pt>
                <c:pt idx="1">
                  <c:v>15.75</c:v>
                </c:pt>
                <c:pt idx="2">
                  <c:v>17.5</c:v>
                </c:pt>
                <c:pt idx="3">
                  <c:v>14.33</c:v>
                </c:pt>
                <c:pt idx="4">
                  <c:v>16</c:v>
                </c:pt>
                <c:pt idx="5">
                  <c:v>14</c:v>
                </c:pt>
                <c:pt idx="6">
                  <c:v>14.33</c:v>
                </c:pt>
                <c:pt idx="7">
                  <c:v>11.5</c:v>
                </c:pt>
                <c:pt idx="8">
                  <c:v>13.5</c:v>
                </c:pt>
                <c:pt idx="9">
                  <c:v>11.33</c:v>
                </c:pt>
                <c:pt idx="10">
                  <c:v>23.33</c:v>
                </c:pt>
                <c:pt idx="11">
                  <c:v>12</c:v>
                </c:pt>
                <c:pt idx="12">
                  <c:v>13.5</c:v>
                </c:pt>
                <c:pt idx="13">
                  <c:v>15.5</c:v>
                </c:pt>
                <c:pt idx="14">
                  <c:v>23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97406384"/>
        <c:axId val="297406776"/>
      </c:barChart>
      <c:catAx>
        <c:axId val="297406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97406776"/>
        <c:crosses val="autoZero"/>
        <c:auto val="1"/>
        <c:lblAlgn val="ctr"/>
        <c:lblOffset val="100"/>
        <c:noMultiLvlLbl val="0"/>
      </c:catAx>
      <c:valAx>
        <c:axId val="29740677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9740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84612964388914E-2"/>
          <c:y val="0.9187631555335245"/>
          <c:w val="0.81950917807198387"/>
          <c:h val="7.1867305327592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2C4A80"/>
            </a:solid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'Statistics Structural Dim'!$B$153:$B$159</c:f>
              <c:strCache>
                <c:ptCount val="7"/>
                <c:pt idx="0">
                  <c:v>Human capital</c:v>
                </c:pt>
                <c:pt idx="1">
                  <c:v>Org. Structure</c:v>
                </c:pt>
                <c:pt idx="2">
                  <c:v>Training</c:v>
                </c:pt>
                <c:pt idx="3">
                  <c:v>Org. Support</c:v>
                </c:pt>
                <c:pt idx="4">
                  <c:v>Org. Communication</c:v>
                </c:pt>
                <c:pt idx="5">
                  <c:v>Resources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Dim'!$C$153:$C$159</c:f>
              <c:numCache>
                <c:formatCode>General</c:formatCode>
                <c:ptCount val="7"/>
                <c:pt idx="0">
                  <c:v>5.0256410256410255</c:v>
                </c:pt>
                <c:pt idx="1">
                  <c:v>4.5641025641025639</c:v>
                </c:pt>
                <c:pt idx="2">
                  <c:v>4.1282051282051286</c:v>
                </c:pt>
                <c:pt idx="3">
                  <c:v>4.0769230769230766</c:v>
                </c:pt>
                <c:pt idx="4">
                  <c:v>3.5641025641025643</c:v>
                </c:pt>
                <c:pt idx="5">
                  <c:v>3.4871794871794872</c:v>
                </c:pt>
                <c:pt idx="6">
                  <c:v>3.1538461538461537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-22"/>
        <c:axId val="608507144"/>
        <c:axId val="608507536"/>
      </c:barChart>
      <c:catAx>
        <c:axId val="6085071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Components of structural dimension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8507536"/>
        <c:crosses val="autoZero"/>
        <c:auto val="1"/>
        <c:lblAlgn val="ctr"/>
        <c:lblOffset val="100"/>
        <c:noMultiLvlLbl val="0"/>
      </c:catAx>
      <c:valAx>
        <c:axId val="6085075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0850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'Statistics Functional Dim'!$B$89</c:f>
              <c:strCache>
                <c:ptCount val="1"/>
                <c:pt idx="0">
                  <c:v>Frecuencia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'Statistics Functional Dim'!$C$88:$G$88</c:f>
              <c:strCache>
                <c:ptCount val="5"/>
                <c:pt idx="0">
                  <c:v>Muy insuficiente </c:v>
                </c:pt>
                <c:pt idx="1">
                  <c:v>Insuficiente</c:v>
                </c:pt>
                <c:pt idx="2">
                  <c:v>Ni insuficiente ni suficiente</c:v>
                </c:pt>
                <c:pt idx="3">
                  <c:v>Suficiente</c:v>
                </c:pt>
                <c:pt idx="4">
                  <c:v>Muy suficiente</c:v>
                </c:pt>
              </c:strCache>
            </c:strRef>
          </c:cat>
          <c:val>
            <c:numRef>
              <c:f>'Statistics Functional Dim'!$C$89:$G$89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28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93773832"/>
        <c:axId val="293772264"/>
      </c:barChart>
      <c:catAx>
        <c:axId val="29377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93772264"/>
        <c:crosses val="autoZero"/>
        <c:auto val="1"/>
        <c:lblAlgn val="ctr"/>
        <c:lblOffset val="100"/>
        <c:noMultiLvlLbl val="0"/>
      </c:catAx>
      <c:valAx>
        <c:axId val="293772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93773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'Statistics Functional Dim'!$C$3</c:f>
              <c:strCache>
                <c:ptCount val="1"/>
                <c:pt idx="0">
                  <c:v>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'Statistics Functional Dim'!$A$4:$B$14</c:f>
              <c:multiLvlStrCache>
                <c:ptCount val="11"/>
                <c:lvl>
                  <c:pt idx="1">
                    <c:v>Quality assurance and evaluation</c:v>
                  </c:pt>
                  <c:pt idx="2">
                    <c:v>Documentation</c:v>
                  </c:pt>
                  <c:pt idx="3">
                    <c:v>Cultural Identity</c:v>
                  </c:pt>
                  <c:pt idx="4">
                    <c:v>Organizational culture practice</c:v>
                  </c:pt>
                  <c:pt idx="5">
                    <c:v>Organizational Alignment</c:v>
                  </c:pt>
                  <c:pt idx="6">
                    <c:v>Intra-organizational cooperation</c:v>
                  </c:pt>
                  <c:pt idx="7">
                    <c:v>Managing change and adapting to innovation</c:v>
                  </c:pt>
                  <c:pt idx="8">
                    <c:v>Pedagogical model</c:v>
                  </c:pt>
                  <c:pt idx="9">
                    <c:v>Academic planning</c:v>
                  </c:pt>
                  <c:pt idx="10">
                    <c:v>Operational Planning</c:v>
                  </c:pt>
                </c:lvl>
                <c:lvl>
                  <c:pt idx="1">
                    <c:v>Quality assurance and evaluation</c:v>
                  </c:pt>
                  <c:pt idx="3">
                    <c:v>Org. Culture</c:v>
                  </c:pt>
                  <c:pt idx="5">
                    <c:v>Org. Strategy</c:v>
                  </c:pt>
                  <c:pt idx="8">
                    <c:v>Teaching planning</c:v>
                  </c:pt>
                </c:lvl>
              </c:multiLvlStrCache>
            </c:multiLvlStrRef>
          </c:cat>
          <c:val>
            <c:numRef>
              <c:f>'Statistics Functional Dim'!$C$4:$C$14</c:f>
              <c:numCache>
                <c:formatCode>General</c:formatCode>
                <c:ptCount val="11"/>
                <c:pt idx="1">
                  <c:v>4.46</c:v>
                </c:pt>
                <c:pt idx="2">
                  <c:v>3.82</c:v>
                </c:pt>
                <c:pt idx="3">
                  <c:v>4.1500000000000004</c:v>
                </c:pt>
                <c:pt idx="4">
                  <c:v>4.2300000000000004</c:v>
                </c:pt>
                <c:pt idx="5">
                  <c:v>4</c:v>
                </c:pt>
                <c:pt idx="6">
                  <c:v>4.05</c:v>
                </c:pt>
                <c:pt idx="7">
                  <c:v>4.54</c:v>
                </c:pt>
                <c:pt idx="8">
                  <c:v>4.6399999999999997</c:v>
                </c:pt>
                <c:pt idx="9">
                  <c:v>4.62</c:v>
                </c:pt>
                <c:pt idx="10">
                  <c:v>4.3600000000000003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3775400"/>
        <c:axId val="186205160"/>
      </c:barChart>
      <c:catAx>
        <c:axId val="293775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205160"/>
        <c:crosses val="autoZero"/>
        <c:auto val="1"/>
        <c:lblAlgn val="ctr"/>
        <c:lblOffset val="100"/>
        <c:noMultiLvlLbl val="0"/>
      </c:catAx>
      <c:valAx>
        <c:axId val="186205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3775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'Statistics Functional Dim'!$C$20:$G$20</c:f>
              <c:strCache>
                <c:ptCount val="1"/>
                <c:pt idx="0">
                  <c:v>Nothing (%) Slightly (%) Moderately (%) Highly (%) Extremely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'Statistics Functional Dim'!$A$20:$B$30</c:f>
              <c:multiLvlStrCache>
                <c:ptCount val="11"/>
                <c:lvl>
                  <c:pt idx="0">
                    <c:v>Factor</c:v>
                  </c:pt>
                  <c:pt idx="1">
                    <c:v>Quality assurance and evaluation</c:v>
                  </c:pt>
                  <c:pt idx="2">
                    <c:v>Documentation</c:v>
                  </c:pt>
                  <c:pt idx="3">
                    <c:v>Cultural Identity</c:v>
                  </c:pt>
                  <c:pt idx="4">
                    <c:v>Organizational culture practice</c:v>
                  </c:pt>
                  <c:pt idx="5">
                    <c:v>Organizational Alignment</c:v>
                  </c:pt>
                  <c:pt idx="6">
                    <c:v>Intra-organizational cooperation</c:v>
                  </c:pt>
                  <c:pt idx="7">
                    <c:v>Managing change and adapting to innovation</c:v>
                  </c:pt>
                  <c:pt idx="8">
                    <c:v>Pedagogical model</c:v>
                  </c:pt>
                  <c:pt idx="9">
                    <c:v>Academic planning</c:v>
                  </c:pt>
                  <c:pt idx="10">
                    <c:v>Operational Planning</c:v>
                  </c:pt>
                </c:lvl>
                <c:lvl>
                  <c:pt idx="0">
                    <c:v>Comp.</c:v>
                  </c:pt>
                  <c:pt idx="1">
                    <c:v>Quality assurance and evaluation</c:v>
                  </c:pt>
                  <c:pt idx="3">
                    <c:v>Org. culture</c:v>
                  </c:pt>
                  <c:pt idx="5">
                    <c:v>Org. strategy</c:v>
                  </c:pt>
                  <c:pt idx="8">
                    <c:v>Teaching planning</c:v>
                  </c:pt>
                </c:lvl>
              </c:multiLvlStrCache>
            </c:multiLvlStrRef>
          </c:cat>
          <c:val>
            <c:numRef>
              <c:f>'Statistics Functional Dim'!$C$4:$C$14</c:f>
              <c:numCache>
                <c:formatCode>General</c:formatCode>
                <c:ptCount val="11"/>
                <c:pt idx="1">
                  <c:v>4.46</c:v>
                </c:pt>
                <c:pt idx="2">
                  <c:v>3.82</c:v>
                </c:pt>
                <c:pt idx="3">
                  <c:v>4.1500000000000004</c:v>
                </c:pt>
                <c:pt idx="4">
                  <c:v>4.2300000000000004</c:v>
                </c:pt>
                <c:pt idx="5">
                  <c:v>4</c:v>
                </c:pt>
                <c:pt idx="6">
                  <c:v>4.05</c:v>
                </c:pt>
                <c:pt idx="7">
                  <c:v>4.54</c:v>
                </c:pt>
                <c:pt idx="8">
                  <c:v>4.6399999999999997</c:v>
                </c:pt>
                <c:pt idx="9">
                  <c:v>4.62</c:v>
                </c:pt>
                <c:pt idx="10">
                  <c:v>4.3600000000000003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86207904"/>
        <c:axId val="189084752"/>
      </c:barChart>
      <c:catAx>
        <c:axId val="18620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9084752"/>
        <c:crosses val="autoZero"/>
        <c:auto val="1"/>
        <c:lblAlgn val="ctr"/>
        <c:lblOffset val="100"/>
        <c:noMultiLvlLbl val="0"/>
      </c:catAx>
      <c:valAx>
        <c:axId val="18908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620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37972706682691"/>
          <c:y val="5.0925925925925923E-2"/>
          <c:w val="0.46776739356178609"/>
          <c:h val="0.792269620958833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'Statistics Functional Dim'!$C$20</c:f>
              <c:strCache>
                <c:ptCount val="1"/>
                <c:pt idx="0">
                  <c:v>Nothing (%)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'Statistics Functional Dim'!$A$21:$B$30</c:f>
              <c:multiLvlStrCache>
                <c:ptCount val="10"/>
                <c:lvl>
                  <c:pt idx="0">
                    <c:v>Quality assurance and evaluation</c:v>
                  </c:pt>
                  <c:pt idx="1">
                    <c:v>Documentation</c:v>
                  </c:pt>
                  <c:pt idx="2">
                    <c:v>Cultural Identity</c:v>
                  </c:pt>
                  <c:pt idx="3">
                    <c:v>Organizational culture practice</c:v>
                  </c:pt>
                  <c:pt idx="4">
                    <c:v>Organizational Alignment</c:v>
                  </c:pt>
                  <c:pt idx="5">
                    <c:v>Intra-organizational cooperation</c:v>
                  </c:pt>
                  <c:pt idx="6">
                    <c:v>Managing change and adapting to innovation</c:v>
                  </c:pt>
                  <c:pt idx="7">
                    <c:v>Pedagogical model</c:v>
                  </c:pt>
                  <c:pt idx="8">
                    <c:v>Academic planning</c:v>
                  </c:pt>
                  <c:pt idx="9">
                    <c:v>Operational Planning</c:v>
                  </c:pt>
                </c:lvl>
                <c:lvl>
                  <c:pt idx="0">
                    <c:v>Quality assurance and evaluation</c:v>
                  </c:pt>
                  <c:pt idx="2">
                    <c:v>Org. culture</c:v>
                  </c:pt>
                  <c:pt idx="4">
                    <c:v>Org. strategy</c:v>
                  </c:pt>
                  <c:pt idx="7">
                    <c:v>Teaching planning</c:v>
                  </c:pt>
                </c:lvl>
              </c:multiLvlStrCache>
            </c:multiLvlStrRef>
          </c:cat>
          <c:val>
            <c:numRef>
              <c:f>'Statistics Functional Dim'!$C$21:$C$30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'Statistics Functional Dim'!$D$20</c:f>
              <c:strCache>
                <c:ptCount val="1"/>
                <c:pt idx="0">
                  <c:v>Slightly (%)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Functional Dim'!$A$21:$B$30</c:f>
              <c:multiLvlStrCache>
                <c:ptCount val="10"/>
                <c:lvl>
                  <c:pt idx="0">
                    <c:v>Quality assurance and evaluation</c:v>
                  </c:pt>
                  <c:pt idx="1">
                    <c:v>Documentation</c:v>
                  </c:pt>
                  <c:pt idx="2">
                    <c:v>Cultural Identity</c:v>
                  </c:pt>
                  <c:pt idx="3">
                    <c:v>Organizational culture practice</c:v>
                  </c:pt>
                  <c:pt idx="4">
                    <c:v>Organizational Alignment</c:v>
                  </c:pt>
                  <c:pt idx="5">
                    <c:v>Intra-organizational cooperation</c:v>
                  </c:pt>
                  <c:pt idx="6">
                    <c:v>Managing change and adapting to innovation</c:v>
                  </c:pt>
                  <c:pt idx="7">
                    <c:v>Pedagogical model</c:v>
                  </c:pt>
                  <c:pt idx="8">
                    <c:v>Academic planning</c:v>
                  </c:pt>
                  <c:pt idx="9">
                    <c:v>Operational Planning</c:v>
                  </c:pt>
                </c:lvl>
                <c:lvl>
                  <c:pt idx="0">
                    <c:v>Quality assurance and evaluation</c:v>
                  </c:pt>
                  <c:pt idx="2">
                    <c:v>Org. culture</c:v>
                  </c:pt>
                  <c:pt idx="4">
                    <c:v>Org. strategy</c:v>
                  </c:pt>
                  <c:pt idx="7">
                    <c:v>Teaching planning</c:v>
                  </c:pt>
                </c:lvl>
              </c:multiLvlStrCache>
            </c:multiLvlStrRef>
          </c:cat>
          <c:val>
            <c:numRef>
              <c:f>'Statistics Functional Dim'!$D$21:$D$30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2"/>
          <c:order val="2"/>
          <c:tx>
            <c:strRef>
              <c:f>'Statistics Functional Dim'!$E$20</c:f>
              <c:strCache>
                <c:ptCount val="1"/>
                <c:pt idx="0">
                  <c:v>Moderately (%)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Functional Dim'!$A$21:$B$30</c:f>
              <c:multiLvlStrCache>
                <c:ptCount val="10"/>
                <c:lvl>
                  <c:pt idx="0">
                    <c:v>Quality assurance and evaluation</c:v>
                  </c:pt>
                  <c:pt idx="1">
                    <c:v>Documentation</c:v>
                  </c:pt>
                  <c:pt idx="2">
                    <c:v>Cultural Identity</c:v>
                  </c:pt>
                  <c:pt idx="3">
                    <c:v>Organizational culture practice</c:v>
                  </c:pt>
                  <c:pt idx="4">
                    <c:v>Organizational Alignment</c:v>
                  </c:pt>
                  <c:pt idx="5">
                    <c:v>Intra-organizational cooperation</c:v>
                  </c:pt>
                  <c:pt idx="6">
                    <c:v>Managing change and adapting to innovation</c:v>
                  </c:pt>
                  <c:pt idx="7">
                    <c:v>Pedagogical model</c:v>
                  </c:pt>
                  <c:pt idx="8">
                    <c:v>Academic planning</c:v>
                  </c:pt>
                  <c:pt idx="9">
                    <c:v>Operational Planning</c:v>
                  </c:pt>
                </c:lvl>
                <c:lvl>
                  <c:pt idx="0">
                    <c:v>Quality assurance and evaluation</c:v>
                  </c:pt>
                  <c:pt idx="2">
                    <c:v>Org. culture</c:v>
                  </c:pt>
                  <c:pt idx="4">
                    <c:v>Org. strategy</c:v>
                  </c:pt>
                  <c:pt idx="7">
                    <c:v>Teaching planning</c:v>
                  </c:pt>
                </c:lvl>
              </c:multiLvlStrCache>
            </c:multiLvlStrRef>
          </c:cat>
          <c:val>
            <c:numRef>
              <c:f>'Statistics Functional Dim'!$E$21:$E$30</c:f>
              <c:numCache>
                <c:formatCode>General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er>
          <c:idx val="3"/>
          <c:order val="3"/>
          <c:tx>
            <c:strRef>
              <c:f>'Statistics Functional Dim'!$F$20</c:f>
              <c:strCache>
                <c:ptCount val="1"/>
                <c:pt idx="0">
                  <c:v>Highly (%)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Functional Dim'!$A$21:$B$30</c:f>
              <c:multiLvlStrCache>
                <c:ptCount val="10"/>
                <c:lvl>
                  <c:pt idx="0">
                    <c:v>Quality assurance and evaluation</c:v>
                  </c:pt>
                  <c:pt idx="1">
                    <c:v>Documentation</c:v>
                  </c:pt>
                  <c:pt idx="2">
                    <c:v>Cultural Identity</c:v>
                  </c:pt>
                  <c:pt idx="3">
                    <c:v>Organizational culture practice</c:v>
                  </c:pt>
                  <c:pt idx="4">
                    <c:v>Organizational Alignment</c:v>
                  </c:pt>
                  <c:pt idx="5">
                    <c:v>Intra-organizational cooperation</c:v>
                  </c:pt>
                  <c:pt idx="6">
                    <c:v>Managing change and adapting to innovation</c:v>
                  </c:pt>
                  <c:pt idx="7">
                    <c:v>Pedagogical model</c:v>
                  </c:pt>
                  <c:pt idx="8">
                    <c:v>Academic planning</c:v>
                  </c:pt>
                  <c:pt idx="9">
                    <c:v>Operational Planning</c:v>
                  </c:pt>
                </c:lvl>
                <c:lvl>
                  <c:pt idx="0">
                    <c:v>Quality assurance and evaluation</c:v>
                  </c:pt>
                  <c:pt idx="2">
                    <c:v>Org. culture</c:v>
                  </c:pt>
                  <c:pt idx="4">
                    <c:v>Org. strategy</c:v>
                  </c:pt>
                  <c:pt idx="7">
                    <c:v>Teaching planning</c:v>
                  </c:pt>
                </c:lvl>
              </c:multiLvlStrCache>
            </c:multiLvlStrRef>
          </c:cat>
          <c:val>
            <c:numRef>
              <c:f>'Statistics Functional Dim'!$F$21:$F$30</c:f>
              <c:numCache>
                <c:formatCode>General</c:formatCode>
                <c:ptCount val="10"/>
                <c:pt idx="0">
                  <c:v>21</c:v>
                </c:pt>
                <c:pt idx="1">
                  <c:v>23</c:v>
                </c:pt>
                <c:pt idx="2">
                  <c:v>19</c:v>
                </c:pt>
                <c:pt idx="3">
                  <c:v>21</c:v>
                </c:pt>
                <c:pt idx="4">
                  <c:v>26</c:v>
                </c:pt>
                <c:pt idx="5">
                  <c:v>30</c:v>
                </c:pt>
                <c:pt idx="6">
                  <c:v>18</c:v>
                </c:pt>
                <c:pt idx="7">
                  <c:v>8</c:v>
                </c:pt>
                <c:pt idx="8">
                  <c:v>13</c:v>
                </c:pt>
                <c:pt idx="9">
                  <c:v>20</c:v>
                </c:pt>
              </c:numCache>
            </c:numRef>
          </c:val>
        </c:ser>
        <c:ser>
          <c:idx val="4"/>
          <c:order val="4"/>
          <c:tx>
            <c:strRef>
              <c:f>'Statistics Functional Dim'!$G$20</c:f>
              <c:strCache>
                <c:ptCount val="1"/>
                <c:pt idx="0">
                  <c:v>Extremely (%)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Functional Dim'!$A$21:$B$30</c:f>
              <c:multiLvlStrCache>
                <c:ptCount val="10"/>
                <c:lvl>
                  <c:pt idx="0">
                    <c:v>Quality assurance and evaluation</c:v>
                  </c:pt>
                  <c:pt idx="1">
                    <c:v>Documentation</c:v>
                  </c:pt>
                  <c:pt idx="2">
                    <c:v>Cultural Identity</c:v>
                  </c:pt>
                  <c:pt idx="3">
                    <c:v>Organizational culture practice</c:v>
                  </c:pt>
                  <c:pt idx="4">
                    <c:v>Organizational Alignment</c:v>
                  </c:pt>
                  <c:pt idx="5">
                    <c:v>Intra-organizational cooperation</c:v>
                  </c:pt>
                  <c:pt idx="6">
                    <c:v>Managing change and adapting to innovation</c:v>
                  </c:pt>
                  <c:pt idx="7">
                    <c:v>Pedagogical model</c:v>
                  </c:pt>
                  <c:pt idx="8">
                    <c:v>Academic planning</c:v>
                  </c:pt>
                  <c:pt idx="9">
                    <c:v>Operational Planning</c:v>
                  </c:pt>
                </c:lvl>
                <c:lvl>
                  <c:pt idx="0">
                    <c:v>Quality assurance and evaluation</c:v>
                  </c:pt>
                  <c:pt idx="2">
                    <c:v>Org. culture</c:v>
                  </c:pt>
                  <c:pt idx="4">
                    <c:v>Org. strategy</c:v>
                  </c:pt>
                  <c:pt idx="7">
                    <c:v>Teaching planning</c:v>
                  </c:pt>
                </c:lvl>
              </c:multiLvlStrCache>
            </c:multiLvlStrRef>
          </c:cat>
          <c:val>
            <c:numRef>
              <c:f>'Statistics Functional Dim'!$G$21:$G$30</c:f>
              <c:numCache>
                <c:formatCode>General</c:formatCode>
                <c:ptCount val="10"/>
                <c:pt idx="0">
                  <c:v>18</c:v>
                </c:pt>
                <c:pt idx="1">
                  <c:v>5</c:v>
                </c:pt>
                <c:pt idx="2">
                  <c:v>13</c:v>
                </c:pt>
                <c:pt idx="3">
                  <c:v>14</c:v>
                </c:pt>
                <c:pt idx="4">
                  <c:v>7</c:v>
                </c:pt>
                <c:pt idx="5">
                  <c:v>6</c:v>
                </c:pt>
                <c:pt idx="6">
                  <c:v>21</c:v>
                </c:pt>
                <c:pt idx="7">
                  <c:v>28</c:v>
                </c:pt>
                <c:pt idx="8">
                  <c:v>25</c:v>
                </c:pt>
                <c:pt idx="9">
                  <c:v>17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97403640"/>
        <c:axId val="296631224"/>
      </c:barChart>
      <c:catAx>
        <c:axId val="297403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96631224"/>
        <c:crosses val="autoZero"/>
        <c:auto val="1"/>
        <c:lblAlgn val="ctr"/>
        <c:lblOffset val="100"/>
        <c:noMultiLvlLbl val="0"/>
      </c:catAx>
      <c:valAx>
        <c:axId val="29663122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97403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44018228327948"/>
          <c:y val="0.9187631555335245"/>
          <c:w val="0.71225362697081762"/>
          <c:h val="3.73249006609666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'Statistics Functional Dim'!$C$38</c:f>
              <c:strCache>
                <c:ptCount val="1"/>
                <c:pt idx="0">
                  <c:v>Nothing (%)</c:v>
                </c:pt>
              </c:strCache>
            </c:strRef>
          </c:tx>
          <c:spPr>
            <a:solidFill>
              <a:srgbClr val="3E1B5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Functional Dim'!$B$39:$B$42</c:f>
              <c:strCache>
                <c:ptCount val="4"/>
                <c:pt idx="0">
                  <c:v>Quality assurance and evaluation</c:v>
                </c:pt>
                <c:pt idx="1">
                  <c:v>Org. Culture</c:v>
                </c:pt>
                <c:pt idx="2">
                  <c:v>Org. Strategy</c:v>
                </c:pt>
                <c:pt idx="3">
                  <c:v>Teaching planning</c:v>
                </c:pt>
              </c:strCache>
            </c:strRef>
          </c:cat>
          <c:val>
            <c:numRef>
              <c:f>'Statistics Functional Dim'!$C$39:$C$42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'Statistics Functional Dim'!$D$38</c:f>
              <c:strCache>
                <c:ptCount val="1"/>
                <c:pt idx="0">
                  <c:v>Slightly (%)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Functional Dim'!$B$39:$B$42</c:f>
              <c:strCache>
                <c:ptCount val="4"/>
                <c:pt idx="0">
                  <c:v>Quality assurance and evaluation</c:v>
                </c:pt>
                <c:pt idx="1">
                  <c:v>Org. Culture</c:v>
                </c:pt>
                <c:pt idx="2">
                  <c:v>Org. Strategy</c:v>
                </c:pt>
                <c:pt idx="3">
                  <c:v>Teaching planning</c:v>
                </c:pt>
              </c:strCache>
            </c:strRef>
          </c:cat>
          <c:val>
            <c:numRef>
              <c:f>'Statistics Functional Dim'!$D$39:$D$42</c:f>
              <c:numCache>
                <c:formatCode>0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0.66</c:v>
                </c:pt>
                <c:pt idx="3">
                  <c:v>0.33</c:v>
                </c:pt>
              </c:numCache>
            </c:numRef>
          </c:val>
        </c:ser>
        <c:ser>
          <c:idx val="2"/>
          <c:order val="2"/>
          <c:tx>
            <c:strRef>
              <c:f>'Statistics Functional Dim'!$E$38</c:f>
              <c:strCache>
                <c:ptCount val="1"/>
                <c:pt idx="0">
                  <c:v>Moderately (%)</c:v>
                </c:pt>
              </c:strCache>
            </c:strRef>
          </c:tx>
          <c:spPr>
            <a:solidFill>
              <a:srgbClr val="9F5FCF"/>
            </a:solidFill>
            <a:ln>
              <a:solidFill>
                <a:srgbClr val="8F45C7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Functional Dim'!$B$39:$B$42</c:f>
              <c:strCache>
                <c:ptCount val="4"/>
                <c:pt idx="0">
                  <c:v>Quality assurance and evaluation</c:v>
                </c:pt>
                <c:pt idx="1">
                  <c:v>Org. Culture</c:v>
                </c:pt>
                <c:pt idx="2">
                  <c:v>Org. Strategy</c:v>
                </c:pt>
                <c:pt idx="3">
                  <c:v>Teaching planning</c:v>
                </c:pt>
              </c:strCache>
            </c:strRef>
          </c:cat>
          <c:val>
            <c:numRef>
              <c:f>'Statistics Functional Dim'!$E$39:$E$42</c:f>
              <c:numCache>
                <c:formatCode>0</c:formatCode>
                <c:ptCount val="4"/>
                <c:pt idx="0">
                  <c:v>5</c:v>
                </c:pt>
                <c:pt idx="1">
                  <c:v>5</c:v>
                </c:pt>
                <c:pt idx="2">
                  <c:v>2.33</c:v>
                </c:pt>
                <c:pt idx="3">
                  <c:v>1.66</c:v>
                </c:pt>
              </c:numCache>
            </c:numRef>
          </c:val>
        </c:ser>
        <c:ser>
          <c:idx val="3"/>
          <c:order val="3"/>
          <c:tx>
            <c:strRef>
              <c:f>'Statistics Functional Dim'!$F$38</c:f>
              <c:strCache>
                <c:ptCount val="1"/>
                <c:pt idx="0">
                  <c:v>Highly (%)</c:v>
                </c:pt>
              </c:strCache>
            </c:strRef>
          </c:tx>
          <c:spPr>
            <a:solidFill>
              <a:srgbClr val="B686D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Functional Dim'!$B$39:$B$42</c:f>
              <c:strCache>
                <c:ptCount val="4"/>
                <c:pt idx="0">
                  <c:v>Quality assurance and evaluation</c:v>
                </c:pt>
                <c:pt idx="1">
                  <c:v>Org. Culture</c:v>
                </c:pt>
                <c:pt idx="2">
                  <c:v>Org. Strategy</c:v>
                </c:pt>
                <c:pt idx="3">
                  <c:v>Teaching planning</c:v>
                </c:pt>
              </c:strCache>
            </c:strRef>
          </c:cat>
          <c:val>
            <c:numRef>
              <c:f>'Statistics Functional Dim'!$F$39:$F$42</c:f>
              <c:numCache>
                <c:formatCode>0</c:formatCode>
                <c:ptCount val="4"/>
                <c:pt idx="0">
                  <c:v>22</c:v>
                </c:pt>
                <c:pt idx="1">
                  <c:v>20</c:v>
                </c:pt>
                <c:pt idx="2">
                  <c:v>24.66</c:v>
                </c:pt>
                <c:pt idx="3">
                  <c:v>13.66</c:v>
                </c:pt>
              </c:numCache>
            </c:numRef>
          </c:val>
        </c:ser>
        <c:ser>
          <c:idx val="4"/>
          <c:order val="4"/>
          <c:tx>
            <c:strRef>
              <c:f>'Statistics Functional Dim'!$G$38</c:f>
              <c:strCache>
                <c:ptCount val="1"/>
                <c:pt idx="0">
                  <c:v>Extremely (%)</c:v>
                </c:pt>
              </c:strCache>
            </c:strRef>
          </c:tx>
          <c:spPr>
            <a:solidFill>
              <a:srgbClr val="CFAFE7"/>
            </a:solidFill>
            <a:ln>
              <a:solidFill>
                <a:srgbClr val="9F5FC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Functional Dim'!$B$39:$B$42</c:f>
              <c:strCache>
                <c:ptCount val="4"/>
                <c:pt idx="0">
                  <c:v>Quality assurance and evaluation</c:v>
                </c:pt>
                <c:pt idx="1">
                  <c:v>Org. Culture</c:v>
                </c:pt>
                <c:pt idx="2">
                  <c:v>Org. Strategy</c:v>
                </c:pt>
                <c:pt idx="3">
                  <c:v>Teaching planning</c:v>
                </c:pt>
              </c:strCache>
            </c:strRef>
          </c:cat>
          <c:val>
            <c:numRef>
              <c:f>'Statistics Functional Dim'!$G$39:$G$42</c:f>
              <c:numCache>
                <c:formatCode>0</c:formatCode>
                <c:ptCount val="4"/>
                <c:pt idx="0">
                  <c:v>11.5</c:v>
                </c:pt>
                <c:pt idx="1">
                  <c:v>13.5</c:v>
                </c:pt>
                <c:pt idx="2">
                  <c:v>11.33</c:v>
                </c:pt>
                <c:pt idx="3">
                  <c:v>23.33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11371968"/>
        <c:axId val="611367656"/>
      </c:barChart>
      <c:catAx>
        <c:axId val="611371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1367656"/>
        <c:crosses val="autoZero"/>
        <c:auto val="1"/>
        <c:lblAlgn val="ctr"/>
        <c:lblOffset val="100"/>
        <c:noMultiLvlLbl val="0"/>
      </c:catAx>
      <c:valAx>
        <c:axId val="61136765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137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6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'Statistics Functional Dim'!$B$100:$B$103</c:f>
              <c:strCache>
                <c:ptCount val="4"/>
                <c:pt idx="0">
                  <c:v>Teaching planning</c:v>
                </c:pt>
                <c:pt idx="1">
                  <c:v>Org. Strategy</c:v>
                </c:pt>
                <c:pt idx="2">
                  <c:v>Org. Culture</c:v>
                </c:pt>
                <c:pt idx="3">
                  <c:v>Quality assurance and evaluation</c:v>
                </c:pt>
              </c:strCache>
            </c:strRef>
          </c:cat>
          <c:val>
            <c:numRef>
              <c:f>'Statistics Functional Dim'!$C$100:$C$103</c:f>
              <c:numCache>
                <c:formatCode>General</c:formatCode>
                <c:ptCount val="4"/>
                <c:pt idx="0">
                  <c:v>2.7435897435897401</c:v>
                </c:pt>
                <c:pt idx="1">
                  <c:v>2.6410256410256401</c:v>
                </c:pt>
                <c:pt idx="2">
                  <c:v>2.4102564102564101</c:v>
                </c:pt>
                <c:pt idx="3">
                  <c:v>2.2051282051282053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-22"/>
        <c:axId val="611372360"/>
        <c:axId val="611368832"/>
      </c:barChart>
      <c:catAx>
        <c:axId val="611372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Components of functional dimension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1368832"/>
        <c:crosses val="autoZero"/>
        <c:auto val="1"/>
        <c:lblAlgn val="ctr"/>
        <c:lblOffset val="100"/>
        <c:noMultiLvlLbl val="0"/>
      </c:catAx>
      <c:valAx>
        <c:axId val="611368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137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37972706682691"/>
          <c:y val="5.0925925925925923E-2"/>
          <c:w val="0.46776739356178609"/>
          <c:h val="0.792269620958833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'Statistics Operational Dim'!$C$20</c:f>
              <c:strCache>
                <c:ptCount val="1"/>
                <c:pt idx="0">
                  <c:v>Nothing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'Statistics Operational Dim'!$A$21:$B$31</c:f>
              <c:multiLvlStrCache>
                <c:ptCount val="11"/>
                <c:lvl>
                  <c:pt idx="0">
                    <c:v>Name and justification of the program</c:v>
                  </c:pt>
                  <c:pt idx="1">
                    <c:v>Structure of the program</c:v>
                  </c:pt>
                  <c:pt idx="2">
                    <c:v>Student profile</c:v>
                  </c:pt>
                  <c:pt idx="3">
                    <c:v>Relationship with the external sector</c:v>
                  </c:pt>
                  <c:pt idx="4">
                    <c:v>Research capacity</c:v>
                  </c:pt>
                  <c:pt idx="5">
                    <c:v>Promotion of research</c:v>
                  </c:pt>
                  <c:pt idx="6">
                    <c:v>Bibliographic resources</c:v>
                  </c:pt>
                  <c:pt idx="7">
                    <c:v>Computer services and virtual labs</c:v>
                  </c:pt>
                  <c:pt idx="8">
                    <c:v>Curricular content and academic activities</c:v>
                  </c:pt>
                  <c:pt idx="9">
                    <c:v>Expected learning outcomes</c:v>
                  </c:pt>
                  <c:pt idx="10">
                    <c:v>Assessment and monitoring of learning</c:v>
                  </c:pt>
                </c:lvl>
                <c:lvl>
                  <c:pt idx="0">
                    <c:v>Program Overview</c:v>
                  </c:pt>
                  <c:pt idx="4">
                    <c:v>Research</c:v>
                  </c:pt>
                  <c:pt idx="6">
                    <c:v>Educational resources</c:v>
                  </c:pt>
                  <c:pt idx="8">
                    <c:v>Curriculum</c:v>
                  </c:pt>
                </c:lvl>
              </c:multiLvlStrCache>
            </c:multiLvlStrRef>
          </c:cat>
          <c:val>
            <c:numRef>
              <c:f>'Statistics Operational Dim'!$C$21:$C$31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'Statistics Operational Dim'!$D$20</c:f>
              <c:strCache>
                <c:ptCount val="1"/>
                <c:pt idx="0">
                  <c:v>Slightly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Operational Dim'!$A$21:$B$31</c:f>
              <c:multiLvlStrCache>
                <c:ptCount val="11"/>
                <c:lvl>
                  <c:pt idx="0">
                    <c:v>Name and justification of the program</c:v>
                  </c:pt>
                  <c:pt idx="1">
                    <c:v>Structure of the program</c:v>
                  </c:pt>
                  <c:pt idx="2">
                    <c:v>Student profile</c:v>
                  </c:pt>
                  <c:pt idx="3">
                    <c:v>Relationship with the external sector</c:v>
                  </c:pt>
                  <c:pt idx="4">
                    <c:v>Research capacity</c:v>
                  </c:pt>
                  <c:pt idx="5">
                    <c:v>Promotion of research</c:v>
                  </c:pt>
                  <c:pt idx="6">
                    <c:v>Bibliographic resources</c:v>
                  </c:pt>
                  <c:pt idx="7">
                    <c:v>Computer services and virtual labs</c:v>
                  </c:pt>
                  <c:pt idx="8">
                    <c:v>Curricular content and academic activities</c:v>
                  </c:pt>
                  <c:pt idx="9">
                    <c:v>Expected learning outcomes</c:v>
                  </c:pt>
                  <c:pt idx="10">
                    <c:v>Assessment and monitoring of learning</c:v>
                  </c:pt>
                </c:lvl>
                <c:lvl>
                  <c:pt idx="0">
                    <c:v>Program Overview</c:v>
                  </c:pt>
                  <c:pt idx="4">
                    <c:v>Research</c:v>
                  </c:pt>
                  <c:pt idx="6">
                    <c:v>Educational resources</c:v>
                  </c:pt>
                  <c:pt idx="8">
                    <c:v>Curriculum</c:v>
                  </c:pt>
                </c:lvl>
              </c:multiLvlStrCache>
            </c:multiLvlStrRef>
          </c:cat>
          <c:val>
            <c:numRef>
              <c:f>'Statistics Operational Dim'!$D$21:$D$31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'Statistics Operational Dim'!$E$20</c:f>
              <c:strCache>
                <c:ptCount val="1"/>
                <c:pt idx="0">
                  <c:v>Moderately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Operational Dim'!$A$21:$B$31</c:f>
              <c:multiLvlStrCache>
                <c:ptCount val="11"/>
                <c:lvl>
                  <c:pt idx="0">
                    <c:v>Name and justification of the program</c:v>
                  </c:pt>
                  <c:pt idx="1">
                    <c:v>Structure of the program</c:v>
                  </c:pt>
                  <c:pt idx="2">
                    <c:v>Student profile</c:v>
                  </c:pt>
                  <c:pt idx="3">
                    <c:v>Relationship with the external sector</c:v>
                  </c:pt>
                  <c:pt idx="4">
                    <c:v>Research capacity</c:v>
                  </c:pt>
                  <c:pt idx="5">
                    <c:v>Promotion of research</c:v>
                  </c:pt>
                  <c:pt idx="6">
                    <c:v>Bibliographic resources</c:v>
                  </c:pt>
                  <c:pt idx="7">
                    <c:v>Computer services and virtual labs</c:v>
                  </c:pt>
                  <c:pt idx="8">
                    <c:v>Curricular content and academic activities</c:v>
                  </c:pt>
                  <c:pt idx="9">
                    <c:v>Expected learning outcomes</c:v>
                  </c:pt>
                  <c:pt idx="10">
                    <c:v>Assessment and monitoring of learning</c:v>
                  </c:pt>
                </c:lvl>
                <c:lvl>
                  <c:pt idx="0">
                    <c:v>Program Overview</c:v>
                  </c:pt>
                  <c:pt idx="4">
                    <c:v>Research</c:v>
                  </c:pt>
                  <c:pt idx="6">
                    <c:v>Educational resources</c:v>
                  </c:pt>
                  <c:pt idx="8">
                    <c:v>Curriculum</c:v>
                  </c:pt>
                </c:lvl>
              </c:multiLvlStrCache>
            </c:multiLvlStrRef>
          </c:cat>
          <c:val>
            <c:numRef>
              <c:f>'Statistics Operational Dim'!$E$21:$E$31</c:f>
              <c:numCache>
                <c:formatCode>General</c:formatCode>
                <c:ptCount val="11"/>
                <c:pt idx="0">
                  <c:v>11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</c:ser>
        <c:ser>
          <c:idx val="3"/>
          <c:order val="3"/>
          <c:tx>
            <c:strRef>
              <c:f>'Statistics Operational Dim'!$F$20</c:f>
              <c:strCache>
                <c:ptCount val="1"/>
                <c:pt idx="0">
                  <c:v>Highly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Operational Dim'!$A$21:$B$31</c:f>
              <c:multiLvlStrCache>
                <c:ptCount val="11"/>
                <c:lvl>
                  <c:pt idx="0">
                    <c:v>Name and justification of the program</c:v>
                  </c:pt>
                  <c:pt idx="1">
                    <c:v>Structure of the program</c:v>
                  </c:pt>
                  <c:pt idx="2">
                    <c:v>Student profile</c:v>
                  </c:pt>
                  <c:pt idx="3">
                    <c:v>Relationship with the external sector</c:v>
                  </c:pt>
                  <c:pt idx="4">
                    <c:v>Research capacity</c:v>
                  </c:pt>
                  <c:pt idx="5">
                    <c:v>Promotion of research</c:v>
                  </c:pt>
                  <c:pt idx="6">
                    <c:v>Bibliographic resources</c:v>
                  </c:pt>
                  <c:pt idx="7">
                    <c:v>Computer services and virtual labs</c:v>
                  </c:pt>
                  <c:pt idx="8">
                    <c:v>Curricular content and academic activities</c:v>
                  </c:pt>
                  <c:pt idx="9">
                    <c:v>Expected learning outcomes</c:v>
                  </c:pt>
                  <c:pt idx="10">
                    <c:v>Assessment and monitoring of learning</c:v>
                  </c:pt>
                </c:lvl>
                <c:lvl>
                  <c:pt idx="0">
                    <c:v>Program Overview</c:v>
                  </c:pt>
                  <c:pt idx="4">
                    <c:v>Research</c:v>
                  </c:pt>
                  <c:pt idx="6">
                    <c:v>Educational resources</c:v>
                  </c:pt>
                  <c:pt idx="8">
                    <c:v>Curriculum</c:v>
                  </c:pt>
                </c:lvl>
              </c:multiLvlStrCache>
            </c:multiLvlStrRef>
          </c:cat>
          <c:val>
            <c:numRef>
              <c:f>'Statistics Operational Dim'!$F$21:$F$31</c:f>
              <c:numCache>
                <c:formatCode>General</c:formatCode>
                <c:ptCount val="11"/>
                <c:pt idx="0">
                  <c:v>17</c:v>
                </c:pt>
                <c:pt idx="1">
                  <c:v>16</c:v>
                </c:pt>
                <c:pt idx="2">
                  <c:v>24</c:v>
                </c:pt>
                <c:pt idx="3">
                  <c:v>22</c:v>
                </c:pt>
                <c:pt idx="4">
                  <c:v>21</c:v>
                </c:pt>
                <c:pt idx="5">
                  <c:v>20</c:v>
                </c:pt>
                <c:pt idx="6">
                  <c:v>23</c:v>
                </c:pt>
                <c:pt idx="7">
                  <c:v>19</c:v>
                </c:pt>
                <c:pt idx="8">
                  <c:v>10</c:v>
                </c:pt>
                <c:pt idx="9">
                  <c:v>22</c:v>
                </c:pt>
                <c:pt idx="10">
                  <c:v>13</c:v>
                </c:pt>
              </c:numCache>
            </c:numRef>
          </c:val>
        </c:ser>
        <c:ser>
          <c:idx val="4"/>
          <c:order val="4"/>
          <c:tx>
            <c:strRef>
              <c:f>'Statistics Operational Dim'!$G$20</c:f>
              <c:strCache>
                <c:ptCount val="1"/>
                <c:pt idx="0">
                  <c:v>Extremely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Operational Dim'!$A$21:$B$31</c:f>
              <c:multiLvlStrCache>
                <c:ptCount val="11"/>
                <c:lvl>
                  <c:pt idx="0">
                    <c:v>Name and justification of the program</c:v>
                  </c:pt>
                  <c:pt idx="1">
                    <c:v>Structure of the program</c:v>
                  </c:pt>
                  <c:pt idx="2">
                    <c:v>Student profile</c:v>
                  </c:pt>
                  <c:pt idx="3">
                    <c:v>Relationship with the external sector</c:v>
                  </c:pt>
                  <c:pt idx="4">
                    <c:v>Research capacity</c:v>
                  </c:pt>
                  <c:pt idx="5">
                    <c:v>Promotion of research</c:v>
                  </c:pt>
                  <c:pt idx="6">
                    <c:v>Bibliographic resources</c:v>
                  </c:pt>
                  <c:pt idx="7">
                    <c:v>Computer services and virtual labs</c:v>
                  </c:pt>
                  <c:pt idx="8">
                    <c:v>Curricular content and academic activities</c:v>
                  </c:pt>
                  <c:pt idx="9">
                    <c:v>Expected learning outcomes</c:v>
                  </c:pt>
                  <c:pt idx="10">
                    <c:v>Assessment and monitoring of learning</c:v>
                  </c:pt>
                </c:lvl>
                <c:lvl>
                  <c:pt idx="0">
                    <c:v>Program Overview</c:v>
                  </c:pt>
                  <c:pt idx="4">
                    <c:v>Research</c:v>
                  </c:pt>
                  <c:pt idx="6">
                    <c:v>Educational resources</c:v>
                  </c:pt>
                  <c:pt idx="8">
                    <c:v>Curriculum</c:v>
                  </c:pt>
                </c:lvl>
              </c:multiLvlStrCache>
            </c:multiLvlStrRef>
          </c:cat>
          <c:val>
            <c:numRef>
              <c:f>'Statistics Operational Dim'!$G$21:$G$31</c:f>
              <c:numCache>
                <c:formatCode>General</c:formatCode>
                <c:ptCount val="11"/>
                <c:pt idx="0">
                  <c:v>9</c:v>
                </c:pt>
                <c:pt idx="1">
                  <c:v>21</c:v>
                </c:pt>
                <c:pt idx="2">
                  <c:v>9</c:v>
                </c:pt>
                <c:pt idx="3">
                  <c:v>9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  <c:pt idx="7">
                  <c:v>18</c:v>
                </c:pt>
                <c:pt idx="8">
                  <c:v>27</c:v>
                </c:pt>
                <c:pt idx="9">
                  <c:v>17</c:v>
                </c:pt>
                <c:pt idx="10">
                  <c:v>25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11372752"/>
        <c:axId val="611369224"/>
      </c:barChart>
      <c:catAx>
        <c:axId val="611372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1369224"/>
        <c:crosses val="autoZero"/>
        <c:auto val="1"/>
        <c:lblAlgn val="ctr"/>
        <c:lblOffset val="100"/>
        <c:noMultiLvlLbl val="0"/>
      </c:catAx>
      <c:valAx>
        <c:axId val="61136922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137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4402324124461"/>
          <c:y val="0.92954304584646363"/>
          <c:w val="0.71225362697081762"/>
          <c:h val="7.03828245014969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'Statistics Operational Dim'!$C$39</c:f>
              <c:strCache>
                <c:ptCount val="1"/>
                <c:pt idx="0">
                  <c:v>Nothing</c:v>
                </c:pt>
              </c:strCache>
            </c:strRef>
          </c:tx>
          <c:spPr>
            <a:solidFill>
              <a:schemeClr val="accent6">
                <a:shade val="53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Dim'!$B$40:$B$43</c:f>
              <c:strCache>
                <c:ptCount val="4"/>
                <c:pt idx="0">
                  <c:v>Program overview</c:v>
                </c:pt>
                <c:pt idx="1">
                  <c:v>Research</c:v>
                </c:pt>
                <c:pt idx="2">
                  <c:v>Educational resources</c:v>
                </c:pt>
                <c:pt idx="3">
                  <c:v>Curriculum</c:v>
                </c:pt>
              </c:strCache>
            </c:strRef>
          </c:cat>
          <c:val>
            <c:numRef>
              <c:f>'Statistics Operational Dim'!$C$40:$C$43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'Statistics Operational Dim'!$D$39</c:f>
              <c:strCache>
                <c:ptCount val="1"/>
                <c:pt idx="0">
                  <c:v>Slightly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Dim'!$B$40:$B$43</c:f>
              <c:strCache>
                <c:ptCount val="4"/>
                <c:pt idx="0">
                  <c:v>Program overview</c:v>
                </c:pt>
                <c:pt idx="1">
                  <c:v>Research</c:v>
                </c:pt>
                <c:pt idx="2">
                  <c:v>Educational resources</c:v>
                </c:pt>
                <c:pt idx="3">
                  <c:v>Curriculum</c:v>
                </c:pt>
              </c:strCache>
            </c:strRef>
          </c:cat>
          <c:val>
            <c:numRef>
              <c:f>'Statistics Operational Dim'!$D$40:$D$43</c:f>
              <c:numCache>
                <c:formatCode>0</c:formatCode>
                <c:ptCount val="4"/>
                <c:pt idx="0">
                  <c:v>0.75</c:v>
                </c:pt>
                <c:pt idx="1">
                  <c:v>0.5</c:v>
                </c:pt>
                <c:pt idx="2">
                  <c:v>0</c:v>
                </c:pt>
                <c:pt idx="3">
                  <c:v>0.33</c:v>
                </c:pt>
              </c:numCache>
            </c:numRef>
          </c:val>
        </c:ser>
        <c:ser>
          <c:idx val="2"/>
          <c:order val="2"/>
          <c:tx>
            <c:strRef>
              <c:f>'Statistics Operational Dim'!$E$39</c:f>
              <c:strCache>
                <c:ptCount val="1"/>
                <c:pt idx="0">
                  <c:v>Moderately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Dim'!$B$40:$B$43</c:f>
              <c:strCache>
                <c:ptCount val="4"/>
                <c:pt idx="0">
                  <c:v>Program overview</c:v>
                </c:pt>
                <c:pt idx="1">
                  <c:v>Research</c:v>
                </c:pt>
                <c:pt idx="2">
                  <c:v>Educational resources</c:v>
                </c:pt>
                <c:pt idx="3">
                  <c:v>Curriculum</c:v>
                </c:pt>
              </c:strCache>
            </c:strRef>
          </c:cat>
          <c:val>
            <c:numRef>
              <c:f>'Statistics Operational Dim'!$E$40:$E$43</c:f>
              <c:numCache>
                <c:formatCode>0</c:formatCode>
                <c:ptCount val="4"/>
                <c:pt idx="0">
                  <c:v>6.5</c:v>
                </c:pt>
                <c:pt idx="1">
                  <c:v>4.5</c:v>
                </c:pt>
                <c:pt idx="2">
                  <c:v>2.5</c:v>
                </c:pt>
                <c:pt idx="3">
                  <c:v>1</c:v>
                </c:pt>
              </c:numCache>
            </c:numRef>
          </c:val>
        </c:ser>
        <c:ser>
          <c:idx val="3"/>
          <c:order val="3"/>
          <c:tx>
            <c:strRef>
              <c:f>'Statistics Operational Dim'!$F$39</c:f>
              <c:strCache>
                <c:ptCount val="1"/>
                <c:pt idx="0">
                  <c:v>Highly</c:v>
                </c:pt>
              </c:strCache>
            </c:strRef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Dim'!$B$40:$B$43</c:f>
              <c:strCache>
                <c:ptCount val="4"/>
                <c:pt idx="0">
                  <c:v>Program overview</c:v>
                </c:pt>
                <c:pt idx="1">
                  <c:v>Research</c:v>
                </c:pt>
                <c:pt idx="2">
                  <c:v>Educational resources</c:v>
                </c:pt>
                <c:pt idx="3">
                  <c:v>Curriculum</c:v>
                </c:pt>
              </c:strCache>
            </c:strRef>
          </c:cat>
          <c:val>
            <c:numRef>
              <c:f>'Statistics Operational Dim'!$F$40:$F$43</c:f>
              <c:numCache>
                <c:formatCode>0</c:formatCode>
                <c:ptCount val="4"/>
                <c:pt idx="0">
                  <c:v>19.75</c:v>
                </c:pt>
                <c:pt idx="1">
                  <c:v>20.5</c:v>
                </c:pt>
                <c:pt idx="2">
                  <c:v>21</c:v>
                </c:pt>
                <c:pt idx="3">
                  <c:v>15</c:v>
                </c:pt>
              </c:numCache>
            </c:numRef>
          </c:val>
        </c:ser>
        <c:ser>
          <c:idx val="4"/>
          <c:order val="4"/>
          <c:tx>
            <c:strRef>
              <c:f>'Statistics Operational Dim'!$G$39</c:f>
              <c:strCache>
                <c:ptCount val="1"/>
                <c:pt idx="0">
                  <c:v>Extremely</c:v>
                </c:pt>
              </c:strCache>
            </c:strRef>
          </c:tx>
          <c:spPr>
            <a:solidFill>
              <a:schemeClr val="accent6">
                <a:tint val="54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Dim'!$B$40:$B$43</c:f>
              <c:strCache>
                <c:ptCount val="4"/>
                <c:pt idx="0">
                  <c:v>Program overview</c:v>
                </c:pt>
                <c:pt idx="1">
                  <c:v>Research</c:v>
                </c:pt>
                <c:pt idx="2">
                  <c:v>Educational resources</c:v>
                </c:pt>
                <c:pt idx="3">
                  <c:v>Curriculum</c:v>
                </c:pt>
              </c:strCache>
            </c:strRef>
          </c:cat>
          <c:val>
            <c:numRef>
              <c:f>'Statistics Operational Dim'!$G$40:$G$43</c:f>
              <c:numCache>
                <c:formatCode>0</c:formatCode>
                <c:ptCount val="4"/>
                <c:pt idx="0">
                  <c:v>12</c:v>
                </c:pt>
                <c:pt idx="1">
                  <c:v>13.5</c:v>
                </c:pt>
                <c:pt idx="2">
                  <c:v>15.5</c:v>
                </c:pt>
                <c:pt idx="3">
                  <c:v>23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11371576"/>
        <c:axId val="611373144"/>
      </c:barChart>
      <c:catAx>
        <c:axId val="611371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1373144"/>
        <c:crosses val="autoZero"/>
        <c:auto val="1"/>
        <c:lblAlgn val="ctr"/>
        <c:lblOffset val="100"/>
        <c:noMultiLvlLbl val="0"/>
      </c:catAx>
      <c:valAx>
        <c:axId val="61137314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1371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lgConfetti">
              <a:fgClr>
                <a:srgbClr val="8F45C7"/>
              </a:fgClr>
              <a:bgClr>
                <a:schemeClr val="bg1"/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'Statistics Operational Dim'!$B$116:$B$119</c:f>
              <c:strCache>
                <c:ptCount val="4"/>
                <c:pt idx="0">
                  <c:v>Curriculum</c:v>
                </c:pt>
                <c:pt idx="1">
                  <c:v>Program Overview</c:v>
                </c:pt>
                <c:pt idx="2">
                  <c:v>Educational resources</c:v>
                </c:pt>
                <c:pt idx="3">
                  <c:v>Research</c:v>
                </c:pt>
              </c:strCache>
            </c:strRef>
          </c:cat>
          <c:val>
            <c:numRef>
              <c:f>'Statistics Operational Dim'!$C$116:$C$119</c:f>
              <c:numCache>
                <c:formatCode>General</c:formatCode>
                <c:ptCount val="4"/>
                <c:pt idx="0">
                  <c:v>3.2307692307692299</c:v>
                </c:pt>
                <c:pt idx="1">
                  <c:v>2.2820512820512819</c:v>
                </c:pt>
                <c:pt idx="2">
                  <c:v>2.2564102564102599</c:v>
                </c:pt>
                <c:pt idx="3">
                  <c:v>2.2307692307692308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"/>
        <c:overlap val="-22"/>
        <c:axId val="611374320"/>
        <c:axId val="611370400"/>
      </c:barChart>
      <c:catAx>
        <c:axId val="611374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Components of operative dimension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1370400"/>
        <c:crosses val="autoZero"/>
        <c:auto val="1"/>
        <c:lblAlgn val="ctr"/>
        <c:lblOffset val="100"/>
        <c:noMultiLvlLbl val="0"/>
      </c:catAx>
      <c:valAx>
        <c:axId val="6113704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11374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002446476368674"/>
          <c:y val="5.4539386569536288E-2"/>
          <c:w val="0.5407856196193298"/>
          <c:h val="0.792269620958833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'All Model'!$C$61</c:f>
              <c:strCache>
                <c:ptCount val="1"/>
                <c:pt idx="0">
                  <c:v>Very low</c:v>
                </c:pt>
              </c:strCache>
            </c:strRef>
          </c:tx>
          <c:spPr>
            <a:pattFill prst="narVert">
              <a:fgClr>
                <a:schemeClr val="accent6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'All Model'!$A$62:$B$76</c:f>
              <c:multiLvlStrCache>
                <c:ptCount val="15"/>
                <c:lvl>
                  <c:pt idx="0">
                    <c:v>Organizational support</c:v>
                  </c:pt>
                  <c:pt idx="1">
                    <c:v>Training</c:v>
                  </c:pt>
                  <c:pt idx="2">
                    <c:v>Human capital</c:v>
                  </c:pt>
                  <c:pt idx="3">
                    <c:v>Organizational communication</c:v>
                  </c:pt>
                  <c:pt idx="4">
                    <c:v>Resources</c:v>
                  </c:pt>
                  <c:pt idx="5">
                    <c:v>Organizational structure</c:v>
                  </c:pt>
                  <c:pt idx="6">
                    <c:v>Organizational formalization</c:v>
                  </c:pt>
                  <c:pt idx="7">
                    <c:v>Quality assurance and evaluation</c:v>
                  </c:pt>
                  <c:pt idx="8">
                    <c:v>Organizational culture</c:v>
                  </c:pt>
                  <c:pt idx="9">
                    <c:v>Organizational strategy</c:v>
                  </c:pt>
                  <c:pt idx="10">
                    <c:v>Teaching planning</c:v>
                  </c:pt>
                  <c:pt idx="11">
                    <c:v>Program overview</c:v>
                  </c:pt>
                  <c:pt idx="12">
                    <c:v>Research</c:v>
                  </c:pt>
                  <c:pt idx="13">
                    <c:v>Educational resources</c:v>
                  </c:pt>
                  <c:pt idx="14">
                    <c:v>Curriculum</c:v>
                  </c:pt>
                </c:lvl>
                <c:lvl>
                  <c:pt idx="0">
                    <c:v>Structural</c:v>
                  </c:pt>
                  <c:pt idx="7">
                    <c:v>Functional</c:v>
                  </c:pt>
                  <c:pt idx="11">
                    <c:v>Operational</c:v>
                  </c:pt>
                </c:lvl>
              </c:multiLvlStrCache>
            </c:multiLvlStrRef>
          </c:cat>
          <c:val>
            <c:numRef>
              <c:f>'All Model'!$C$62:$C$76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'All Model'!$D$61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solidFill>
                <a:schemeClr val="accent1">
                  <a:lumMod val="50000"/>
                </a:schemeClr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'All Model'!$A$62:$B$76</c:f>
              <c:multiLvlStrCache>
                <c:ptCount val="15"/>
                <c:lvl>
                  <c:pt idx="0">
                    <c:v>Organizational support</c:v>
                  </c:pt>
                  <c:pt idx="1">
                    <c:v>Training</c:v>
                  </c:pt>
                  <c:pt idx="2">
                    <c:v>Human capital</c:v>
                  </c:pt>
                  <c:pt idx="3">
                    <c:v>Organizational communication</c:v>
                  </c:pt>
                  <c:pt idx="4">
                    <c:v>Resources</c:v>
                  </c:pt>
                  <c:pt idx="5">
                    <c:v>Organizational structure</c:v>
                  </c:pt>
                  <c:pt idx="6">
                    <c:v>Organizational formalization</c:v>
                  </c:pt>
                  <c:pt idx="7">
                    <c:v>Quality assurance and evaluation</c:v>
                  </c:pt>
                  <c:pt idx="8">
                    <c:v>Organizational culture</c:v>
                  </c:pt>
                  <c:pt idx="9">
                    <c:v>Organizational strategy</c:v>
                  </c:pt>
                  <c:pt idx="10">
                    <c:v>Teaching planning</c:v>
                  </c:pt>
                  <c:pt idx="11">
                    <c:v>Program overview</c:v>
                  </c:pt>
                  <c:pt idx="12">
                    <c:v>Research</c:v>
                  </c:pt>
                  <c:pt idx="13">
                    <c:v>Educational resources</c:v>
                  </c:pt>
                  <c:pt idx="14">
                    <c:v>Curriculum</c:v>
                  </c:pt>
                </c:lvl>
                <c:lvl>
                  <c:pt idx="0">
                    <c:v>Structural</c:v>
                  </c:pt>
                  <c:pt idx="7">
                    <c:v>Functional</c:v>
                  </c:pt>
                  <c:pt idx="11">
                    <c:v>Operational</c:v>
                  </c:pt>
                </c:lvl>
              </c:multiLvlStrCache>
            </c:multiLvlStrRef>
          </c:cat>
          <c:val>
            <c:numRef>
              <c:f>'All Model'!$D$62:$D$76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'All Model'!$E$61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solidFill>
                <a:srgbClr val="C00000"/>
              </a:solidFill>
              <a:prstDash val="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'All Model'!$A$62:$B$76</c:f>
              <c:multiLvlStrCache>
                <c:ptCount val="15"/>
                <c:lvl>
                  <c:pt idx="0">
                    <c:v>Organizational support</c:v>
                  </c:pt>
                  <c:pt idx="1">
                    <c:v>Training</c:v>
                  </c:pt>
                  <c:pt idx="2">
                    <c:v>Human capital</c:v>
                  </c:pt>
                  <c:pt idx="3">
                    <c:v>Organizational communication</c:v>
                  </c:pt>
                  <c:pt idx="4">
                    <c:v>Resources</c:v>
                  </c:pt>
                  <c:pt idx="5">
                    <c:v>Organizational structure</c:v>
                  </c:pt>
                  <c:pt idx="6">
                    <c:v>Organizational formalization</c:v>
                  </c:pt>
                  <c:pt idx="7">
                    <c:v>Quality assurance and evaluation</c:v>
                  </c:pt>
                  <c:pt idx="8">
                    <c:v>Organizational culture</c:v>
                  </c:pt>
                  <c:pt idx="9">
                    <c:v>Organizational strategy</c:v>
                  </c:pt>
                  <c:pt idx="10">
                    <c:v>Teaching planning</c:v>
                  </c:pt>
                  <c:pt idx="11">
                    <c:v>Program overview</c:v>
                  </c:pt>
                  <c:pt idx="12">
                    <c:v>Research</c:v>
                  </c:pt>
                  <c:pt idx="13">
                    <c:v>Educational resources</c:v>
                  </c:pt>
                  <c:pt idx="14">
                    <c:v>Curriculum</c:v>
                  </c:pt>
                </c:lvl>
                <c:lvl>
                  <c:pt idx="0">
                    <c:v>Structural</c:v>
                  </c:pt>
                  <c:pt idx="7">
                    <c:v>Functional</c:v>
                  </c:pt>
                  <c:pt idx="11">
                    <c:v>Operational</c:v>
                  </c:pt>
                </c:lvl>
              </c:multiLvlStrCache>
            </c:multiLvlStrRef>
          </c:cat>
          <c:val>
            <c:numRef>
              <c:f>'All Model'!$E$62:$E$76</c:f>
              <c:numCache>
                <c:formatCode>General</c:formatCode>
                <c:ptCount val="15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9</c:v>
                </c:pt>
                <c:pt idx="7">
                  <c:v>2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14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'All Model'!$F$61</c:f>
              <c:strCache>
                <c:ptCount val="1"/>
                <c:pt idx="0">
                  <c:v>High</c:v>
                </c:pt>
              </c:strCache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solidFill>
                <a:schemeClr val="accent6">
                  <a:lumMod val="50000"/>
                </a:schemeClr>
              </a:solidFill>
              <a:prstDash val="sysDot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'All Model'!$A$62:$B$76</c:f>
              <c:multiLvlStrCache>
                <c:ptCount val="15"/>
                <c:lvl>
                  <c:pt idx="0">
                    <c:v>Organizational support</c:v>
                  </c:pt>
                  <c:pt idx="1">
                    <c:v>Training</c:v>
                  </c:pt>
                  <c:pt idx="2">
                    <c:v>Human capital</c:v>
                  </c:pt>
                  <c:pt idx="3">
                    <c:v>Organizational communication</c:v>
                  </c:pt>
                  <c:pt idx="4">
                    <c:v>Resources</c:v>
                  </c:pt>
                  <c:pt idx="5">
                    <c:v>Organizational structure</c:v>
                  </c:pt>
                  <c:pt idx="6">
                    <c:v>Organizational formalization</c:v>
                  </c:pt>
                  <c:pt idx="7">
                    <c:v>Quality assurance and evaluation</c:v>
                  </c:pt>
                  <c:pt idx="8">
                    <c:v>Organizational culture</c:v>
                  </c:pt>
                  <c:pt idx="9">
                    <c:v>Organizational strategy</c:v>
                  </c:pt>
                  <c:pt idx="10">
                    <c:v>Teaching planning</c:v>
                  </c:pt>
                  <c:pt idx="11">
                    <c:v>Program overview</c:v>
                  </c:pt>
                  <c:pt idx="12">
                    <c:v>Research</c:v>
                  </c:pt>
                  <c:pt idx="13">
                    <c:v>Educational resources</c:v>
                  </c:pt>
                  <c:pt idx="14">
                    <c:v>Curriculum</c:v>
                  </c:pt>
                </c:lvl>
                <c:lvl>
                  <c:pt idx="0">
                    <c:v>Structural</c:v>
                  </c:pt>
                  <c:pt idx="7">
                    <c:v>Functional</c:v>
                  </c:pt>
                  <c:pt idx="11">
                    <c:v>Operational</c:v>
                  </c:pt>
                </c:lvl>
              </c:multiLvlStrCache>
            </c:multiLvlStrRef>
          </c:cat>
          <c:val>
            <c:numRef>
              <c:f>'All Model'!$F$62:$F$76</c:f>
              <c:numCache>
                <c:formatCode>General</c:formatCode>
                <c:ptCount val="15"/>
                <c:pt idx="0">
                  <c:v>21</c:v>
                </c:pt>
                <c:pt idx="1">
                  <c:v>15</c:v>
                </c:pt>
                <c:pt idx="2">
                  <c:v>17</c:v>
                </c:pt>
                <c:pt idx="3">
                  <c:v>23</c:v>
                </c:pt>
                <c:pt idx="4">
                  <c:v>14</c:v>
                </c:pt>
                <c:pt idx="5">
                  <c:v>19</c:v>
                </c:pt>
                <c:pt idx="6">
                  <c:v>22</c:v>
                </c:pt>
                <c:pt idx="7">
                  <c:v>17</c:v>
                </c:pt>
                <c:pt idx="8">
                  <c:v>22</c:v>
                </c:pt>
                <c:pt idx="9">
                  <c:v>19</c:v>
                </c:pt>
                <c:pt idx="10">
                  <c:v>11</c:v>
                </c:pt>
                <c:pt idx="11">
                  <c:v>22</c:v>
                </c:pt>
                <c:pt idx="12">
                  <c:v>19</c:v>
                </c:pt>
                <c:pt idx="13">
                  <c:v>16</c:v>
                </c:pt>
                <c:pt idx="14">
                  <c:v>15</c:v>
                </c:pt>
              </c:numCache>
            </c:numRef>
          </c:val>
        </c:ser>
        <c:ser>
          <c:idx val="4"/>
          <c:order val="4"/>
          <c:tx>
            <c:strRef>
              <c:f>'All Model'!$G$61</c:f>
              <c:strCache>
                <c:ptCount val="1"/>
                <c:pt idx="0">
                  <c:v>Very high</c:v>
                </c:pt>
              </c:strCache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'All Model'!$A$62:$B$76</c:f>
              <c:multiLvlStrCache>
                <c:ptCount val="15"/>
                <c:lvl>
                  <c:pt idx="0">
                    <c:v>Organizational support</c:v>
                  </c:pt>
                  <c:pt idx="1">
                    <c:v>Training</c:v>
                  </c:pt>
                  <c:pt idx="2">
                    <c:v>Human capital</c:v>
                  </c:pt>
                  <c:pt idx="3">
                    <c:v>Organizational communication</c:v>
                  </c:pt>
                  <c:pt idx="4">
                    <c:v>Resources</c:v>
                  </c:pt>
                  <c:pt idx="5">
                    <c:v>Organizational structure</c:v>
                  </c:pt>
                  <c:pt idx="6">
                    <c:v>Organizational formalization</c:v>
                  </c:pt>
                  <c:pt idx="7">
                    <c:v>Quality assurance and evaluation</c:v>
                  </c:pt>
                  <c:pt idx="8">
                    <c:v>Organizational culture</c:v>
                  </c:pt>
                  <c:pt idx="9">
                    <c:v>Organizational strategy</c:v>
                  </c:pt>
                  <c:pt idx="10">
                    <c:v>Teaching planning</c:v>
                  </c:pt>
                  <c:pt idx="11">
                    <c:v>Program overview</c:v>
                  </c:pt>
                  <c:pt idx="12">
                    <c:v>Research</c:v>
                  </c:pt>
                  <c:pt idx="13">
                    <c:v>Educational resources</c:v>
                  </c:pt>
                  <c:pt idx="14">
                    <c:v>Curriculum</c:v>
                  </c:pt>
                </c:lvl>
                <c:lvl>
                  <c:pt idx="0">
                    <c:v>Structural</c:v>
                  </c:pt>
                  <c:pt idx="7">
                    <c:v>Functional</c:v>
                  </c:pt>
                  <c:pt idx="11">
                    <c:v>Operational</c:v>
                  </c:pt>
                </c:lvl>
              </c:multiLvlStrCache>
            </c:multiLvlStrRef>
          </c:cat>
          <c:val>
            <c:numRef>
              <c:f>'All Model'!$G$62:$G$76</c:f>
              <c:numCache>
                <c:formatCode>General</c:formatCode>
                <c:ptCount val="15"/>
                <c:pt idx="0">
                  <c:v>12</c:v>
                </c:pt>
                <c:pt idx="1">
                  <c:v>18</c:v>
                </c:pt>
                <c:pt idx="2">
                  <c:v>19</c:v>
                </c:pt>
                <c:pt idx="3">
                  <c:v>7</c:v>
                </c:pt>
                <c:pt idx="4">
                  <c:v>15</c:v>
                </c:pt>
                <c:pt idx="5">
                  <c:v>15</c:v>
                </c:pt>
                <c:pt idx="6">
                  <c:v>5</c:v>
                </c:pt>
                <c:pt idx="7">
                  <c:v>20</c:v>
                </c:pt>
                <c:pt idx="8">
                  <c:v>8</c:v>
                </c:pt>
                <c:pt idx="9">
                  <c:v>14</c:v>
                </c:pt>
                <c:pt idx="10">
                  <c:v>25</c:v>
                </c:pt>
                <c:pt idx="11">
                  <c:v>2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97409912"/>
        <c:axId val="297408344"/>
      </c:barChart>
      <c:catAx>
        <c:axId val="297409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97408344"/>
        <c:crosses val="autoZero"/>
        <c:auto val="1"/>
        <c:lblAlgn val="ctr"/>
        <c:lblOffset val="100"/>
        <c:noMultiLvlLbl val="0"/>
      </c:catAx>
      <c:valAx>
        <c:axId val="29740834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9740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84612964388914E-2"/>
          <c:y val="0.9187631555335245"/>
          <c:w val="0.81950917807198387"/>
          <c:h val="7.1867305327592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'Statistics Operational Dim'!$C$75</c:f>
              <c:strCache>
                <c:ptCount val="1"/>
                <c:pt idx="0">
                  <c:v>Very low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'Statistics Operational Dim'!$C$80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0"/>
          <c:order val="1"/>
          <c:tx>
            <c:strRef>
              <c:f>'Statistics Operational Dim'!$D$75</c:f>
              <c:strCache>
                <c:ptCount val="1"/>
                <c:pt idx="0">
                  <c:v>Low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Dim'!$C$75:$G$75</c:f>
              <c:strCache>
                <c:ptCount val="5"/>
                <c:pt idx="0">
                  <c:v>Very low</c:v>
                </c:pt>
                <c:pt idx="1">
                  <c:v>Low</c:v>
                </c:pt>
                <c:pt idx="2">
                  <c:v>Moderate</c:v>
                </c:pt>
                <c:pt idx="3">
                  <c:v>High</c:v>
                </c:pt>
                <c:pt idx="4">
                  <c:v>Very high</c:v>
                </c:pt>
              </c:strCache>
            </c:strRef>
          </c:cat>
          <c:val>
            <c:numRef>
              <c:f>'Statistics Operational Dim'!$D$80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</c:ser>
        <c:ser>
          <c:idx val="1"/>
          <c:order val="2"/>
          <c:tx>
            <c:strRef>
              <c:f>'Statistics Operational Dim'!$E$75</c:f>
              <c:strCache>
                <c:ptCount val="1"/>
                <c:pt idx="0">
                  <c:v>Moderate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Dim'!$C$75:$G$75</c:f>
              <c:strCache>
                <c:ptCount val="5"/>
                <c:pt idx="0">
                  <c:v>Very low</c:v>
                </c:pt>
                <c:pt idx="1">
                  <c:v>Low</c:v>
                </c:pt>
                <c:pt idx="2">
                  <c:v>Moderate</c:v>
                </c:pt>
                <c:pt idx="3">
                  <c:v>High</c:v>
                </c:pt>
                <c:pt idx="4">
                  <c:v>Very high</c:v>
                </c:pt>
              </c:strCache>
            </c:strRef>
          </c:cat>
          <c:val>
            <c:numRef>
              <c:f>'Statistics Operational Dim'!$E$80</c:f>
              <c:numCache>
                <c:formatCode>General</c:formatCode>
                <c:ptCount val="1"/>
                <c:pt idx="0">
                  <c:v>26</c:v>
                </c:pt>
              </c:numCache>
            </c:numRef>
          </c:val>
        </c:ser>
        <c:ser>
          <c:idx val="2"/>
          <c:order val="3"/>
          <c:tx>
            <c:strRef>
              <c:f>'Statistics Operational Dim'!$F$75</c:f>
              <c:strCache>
                <c:ptCount val="1"/>
                <c:pt idx="0">
                  <c:v>High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Dim'!$C$75:$G$75</c:f>
              <c:strCache>
                <c:ptCount val="5"/>
                <c:pt idx="0">
                  <c:v>Very low</c:v>
                </c:pt>
                <c:pt idx="1">
                  <c:v>Low</c:v>
                </c:pt>
                <c:pt idx="2">
                  <c:v>Moderate</c:v>
                </c:pt>
                <c:pt idx="3">
                  <c:v>High</c:v>
                </c:pt>
                <c:pt idx="4">
                  <c:v>Very high</c:v>
                </c:pt>
              </c:strCache>
            </c:strRef>
          </c:cat>
          <c:val>
            <c:numRef>
              <c:f>'Statistics Operational Dim'!$F$80</c:f>
              <c:numCache>
                <c:formatCode>General</c:formatCode>
                <c:ptCount val="1"/>
                <c:pt idx="0">
                  <c:v>72</c:v>
                </c:pt>
              </c:numCache>
            </c:numRef>
          </c:val>
        </c:ser>
        <c:ser>
          <c:idx val="3"/>
          <c:order val="4"/>
          <c:tx>
            <c:strRef>
              <c:f>'Statistics Operational Dim'!$G$75</c:f>
              <c:strCache>
                <c:ptCount val="1"/>
                <c:pt idx="0">
                  <c:v>Very high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Dim'!$C$75:$G$75</c:f>
              <c:strCache>
                <c:ptCount val="5"/>
                <c:pt idx="0">
                  <c:v>Very low</c:v>
                </c:pt>
                <c:pt idx="1">
                  <c:v>Low</c:v>
                </c:pt>
                <c:pt idx="2">
                  <c:v>Moderate</c:v>
                </c:pt>
                <c:pt idx="3">
                  <c:v>High</c:v>
                </c:pt>
                <c:pt idx="4">
                  <c:v>Very high</c:v>
                </c:pt>
              </c:strCache>
            </c:strRef>
          </c:cat>
          <c:val>
            <c:numRef>
              <c:f>'Statistics Operational Dim'!$G$80</c:f>
              <c:numCache>
                <c:formatCode>General</c:formatCode>
                <c:ptCount val="1"/>
                <c:pt idx="0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11370008"/>
        <c:axId val="611367264"/>
      </c:barChart>
      <c:catAx>
        <c:axId val="611370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11367264"/>
        <c:crosses val="autoZero"/>
        <c:auto val="1"/>
        <c:lblAlgn val="ctr"/>
        <c:lblOffset val="100"/>
        <c:noMultiLvlLbl val="0"/>
      </c:catAx>
      <c:valAx>
        <c:axId val="6113672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1370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Dim'!$C$96:$G$96</c:f>
              <c:strCache>
                <c:ptCount val="5"/>
                <c:pt idx="0">
                  <c:v>Very insufficient</c:v>
                </c:pt>
                <c:pt idx="1">
                  <c:v>Insufficient</c:v>
                </c:pt>
                <c:pt idx="2">
                  <c:v>Moderate</c:v>
                </c:pt>
                <c:pt idx="3">
                  <c:v>Sufficient</c:v>
                </c:pt>
                <c:pt idx="4">
                  <c:v>Very sufficient</c:v>
                </c:pt>
              </c:strCache>
            </c:strRef>
          </c:cat>
          <c:val>
            <c:numRef>
              <c:f>'Statistics Operational Dim'!$C$97:$G$97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31</c:v>
                </c:pt>
                <c:pt idx="4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15"/>
        <c:axId val="611368048"/>
        <c:axId val="611371184"/>
      </c:barChart>
      <c:catAx>
        <c:axId val="61136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1371184"/>
        <c:crosses val="autoZero"/>
        <c:auto val="1"/>
        <c:lblAlgn val="ctr"/>
        <c:lblOffset val="100"/>
        <c:noMultiLvlLbl val="0"/>
      </c:catAx>
      <c:valAx>
        <c:axId val="61137118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1136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'Statistics Operational Dim'!$C$80</c:f>
              <c:strCache>
                <c:ptCount val="1"/>
                <c:pt idx="0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'Statistics Operational Dim'!$C$75:$G$75</c:f>
              <c:strCache>
                <c:ptCount val="5"/>
                <c:pt idx="0">
                  <c:v>Very low</c:v>
                </c:pt>
                <c:pt idx="1">
                  <c:v>Low</c:v>
                </c:pt>
                <c:pt idx="2">
                  <c:v>Moderate</c:v>
                </c:pt>
                <c:pt idx="3">
                  <c:v>High</c:v>
                </c:pt>
                <c:pt idx="4">
                  <c:v>Very high</c:v>
                </c:pt>
              </c:strCache>
            </c:strRef>
          </c:cat>
          <c:val>
            <c:numRef>
              <c:f>'Statistics Operational Dim'!$D$80:$G$80</c:f>
              <c:numCache>
                <c:formatCode>General</c:formatCode>
                <c:ptCount val="4"/>
                <c:pt idx="0">
                  <c:v>7</c:v>
                </c:pt>
                <c:pt idx="1">
                  <c:v>26</c:v>
                </c:pt>
                <c:pt idx="2">
                  <c:v>72</c:v>
                </c:pt>
                <c:pt idx="3">
                  <c:v>51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7"/>
        <c:overlap val="-24"/>
        <c:axId val="612554712"/>
        <c:axId val="612561376"/>
      </c:barChart>
      <c:catAx>
        <c:axId val="61255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2561376"/>
        <c:crosses val="autoZero"/>
        <c:auto val="1"/>
        <c:lblAlgn val="ctr"/>
        <c:lblOffset val="100"/>
        <c:noMultiLvlLbl val="0"/>
      </c:catAx>
      <c:valAx>
        <c:axId val="612561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2554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2"/>
              <c:layout>
                <c:manualLayout>
                  <c:x val="-2.7777777777777776E-2"/>
                  <c:y val="1.85185185185185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9444444444444448E-2"/>
                  <c:y val="-2.1218890680033321E-1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166666666666666E-2"/>
                  <c:y val="-1.388888888888888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ncizar Sans" panose="020B0602040300000003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'Statistics Operational Dim'!$V$2:$V$7</c:f>
              <c:strCache>
                <c:ptCount val="6"/>
                <c:pt idx="0">
                  <c:v>Colombia</c:v>
                </c:pt>
                <c:pt idx="1">
                  <c:v>Spain</c:v>
                </c:pt>
                <c:pt idx="2">
                  <c:v>Mexico</c:v>
                </c:pt>
                <c:pt idx="3">
                  <c:v>Chile</c:v>
                </c:pt>
                <c:pt idx="4">
                  <c:v>Cuba</c:v>
                </c:pt>
                <c:pt idx="5">
                  <c:v>Ecuador</c:v>
                </c:pt>
              </c:strCache>
            </c:strRef>
          </c:cat>
          <c:val>
            <c:numRef>
              <c:f>'Statistics Operational Dim'!$W$2:$W$7</c:f>
              <c:numCache>
                <c:formatCode>0.00%</c:formatCode>
                <c:ptCount val="6"/>
                <c:pt idx="0">
                  <c:v>0.35899999999999999</c:v>
                </c:pt>
                <c:pt idx="1">
                  <c:v>0.35899999999999999</c:v>
                </c:pt>
                <c:pt idx="2">
                  <c:v>0.20499999999999999</c:v>
                </c:pt>
                <c:pt idx="3">
                  <c:v>2.5999999999999999E-2</c:v>
                </c:pt>
                <c:pt idx="4">
                  <c:v>2.5999999999999999E-2</c:v>
                </c:pt>
                <c:pt idx="5">
                  <c:v>2.5999999999999999E-2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ncizar Sans" panose="020B0602040300000003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Ancizar Sans" panose="020B0602040300000003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478769524438818"/>
          <c:y val="5.0925964961047433E-2"/>
          <c:w val="0.52496392446647455"/>
          <c:h val="0.792269620958833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'Spanish Model (2)'!$C$2</c:f>
              <c:strCache>
                <c:ptCount val="1"/>
                <c:pt idx="0">
                  <c:v>Nada importante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'Spanish Model (2)'!$A$3:$B$17</c:f>
              <c:multiLvlStrCache>
                <c:ptCount val="15"/>
                <c:lvl>
                  <c:pt idx="0">
                    <c:v>Apoyo org.</c:v>
                  </c:pt>
                  <c:pt idx="1">
                    <c:v>Capacitación al CH</c:v>
                  </c:pt>
                  <c:pt idx="2">
                    <c:v>Capital humano</c:v>
                  </c:pt>
                  <c:pt idx="3">
                    <c:v>Comunicación org.</c:v>
                  </c:pt>
                  <c:pt idx="4">
                    <c:v>Definición de recursos</c:v>
                  </c:pt>
                  <c:pt idx="5">
                    <c:v>Estructura org.</c:v>
                  </c:pt>
                  <c:pt idx="6">
                    <c:v>Formalización org.</c:v>
                  </c:pt>
                  <c:pt idx="7">
                    <c:v>Aseg. de la calidad y eval.</c:v>
                  </c:pt>
                  <c:pt idx="8">
                    <c:v>Cultura org.</c:v>
                  </c:pt>
                  <c:pt idx="9">
                    <c:v>Estrategia org.</c:v>
                  </c:pt>
                  <c:pt idx="10">
                    <c:v>Planificación de la enseñanza</c:v>
                  </c:pt>
                  <c:pt idx="11">
                    <c:v>Generalidades del prog.</c:v>
                  </c:pt>
                  <c:pt idx="12">
                    <c:v>Investigación</c:v>
                  </c:pt>
                  <c:pt idx="13">
                    <c:v>Medios educativos</c:v>
                  </c:pt>
                  <c:pt idx="14">
                    <c:v>Plan de estudio</c:v>
                  </c:pt>
                </c:lvl>
                <c:lvl>
                  <c:pt idx="0">
                    <c:v>Estructural</c:v>
                  </c:pt>
                  <c:pt idx="7">
                    <c:v>Funcional</c:v>
                  </c:pt>
                  <c:pt idx="11">
                    <c:v>Operativa</c:v>
                  </c:pt>
                </c:lvl>
              </c:multiLvlStrCache>
            </c:multiLvlStrRef>
          </c:cat>
          <c:val>
            <c:numRef>
              <c:f>'Spanish Model (2)'!$C$3:$C$17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'Spanish Model (2)'!$D$2</c:f>
              <c:strCache>
                <c:ptCount val="1"/>
                <c:pt idx="0">
                  <c:v>Ligeramente importante</c:v>
                </c:pt>
              </c:strCache>
            </c:strRef>
          </c:tx>
          <c:spPr>
            <a:solidFill>
              <a:srgbClr val="8A0000">
                <a:alpha val="69804"/>
              </a:srgb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'Spanish Model (2)'!$A$3:$B$17</c:f>
              <c:multiLvlStrCache>
                <c:ptCount val="15"/>
                <c:lvl>
                  <c:pt idx="0">
                    <c:v>Apoyo org.</c:v>
                  </c:pt>
                  <c:pt idx="1">
                    <c:v>Capacitación al CH</c:v>
                  </c:pt>
                  <c:pt idx="2">
                    <c:v>Capital humano</c:v>
                  </c:pt>
                  <c:pt idx="3">
                    <c:v>Comunicación org.</c:v>
                  </c:pt>
                  <c:pt idx="4">
                    <c:v>Definición de recursos</c:v>
                  </c:pt>
                  <c:pt idx="5">
                    <c:v>Estructura org.</c:v>
                  </c:pt>
                  <c:pt idx="6">
                    <c:v>Formalización org.</c:v>
                  </c:pt>
                  <c:pt idx="7">
                    <c:v>Aseg. de la calidad y eval.</c:v>
                  </c:pt>
                  <c:pt idx="8">
                    <c:v>Cultura org.</c:v>
                  </c:pt>
                  <c:pt idx="9">
                    <c:v>Estrategia org.</c:v>
                  </c:pt>
                  <c:pt idx="10">
                    <c:v>Planificación de la enseñanza</c:v>
                  </c:pt>
                  <c:pt idx="11">
                    <c:v>Generalidades del prog.</c:v>
                  </c:pt>
                  <c:pt idx="12">
                    <c:v>Investigación</c:v>
                  </c:pt>
                  <c:pt idx="13">
                    <c:v>Medios educativos</c:v>
                  </c:pt>
                  <c:pt idx="14">
                    <c:v>Plan de estudio</c:v>
                  </c:pt>
                </c:lvl>
                <c:lvl>
                  <c:pt idx="0">
                    <c:v>Estructural</c:v>
                  </c:pt>
                  <c:pt idx="7">
                    <c:v>Funcional</c:v>
                  </c:pt>
                  <c:pt idx="11">
                    <c:v>Operativa</c:v>
                  </c:pt>
                </c:lvl>
              </c:multiLvlStrCache>
            </c:multiLvlStrRef>
          </c:cat>
          <c:val>
            <c:numRef>
              <c:f>'Spanish Model (2)'!$D$3:$D$17</c:f>
              <c:numCache>
                <c:formatCode>0</c:formatCode>
                <c:ptCount val="15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0.33</c:v>
                </c:pt>
                <c:pt idx="4">
                  <c:v>0</c:v>
                </c:pt>
                <c:pt idx="5">
                  <c:v>0.5</c:v>
                </c:pt>
                <c:pt idx="6">
                  <c:v>1.33</c:v>
                </c:pt>
                <c:pt idx="7">
                  <c:v>0.5</c:v>
                </c:pt>
                <c:pt idx="8">
                  <c:v>0.5</c:v>
                </c:pt>
                <c:pt idx="9">
                  <c:v>0.66</c:v>
                </c:pt>
                <c:pt idx="10">
                  <c:v>0.33</c:v>
                </c:pt>
                <c:pt idx="11">
                  <c:v>0.75</c:v>
                </c:pt>
                <c:pt idx="12">
                  <c:v>0.5</c:v>
                </c:pt>
                <c:pt idx="13">
                  <c:v>0</c:v>
                </c:pt>
                <c:pt idx="14">
                  <c:v>0.33</c:v>
                </c:pt>
              </c:numCache>
            </c:numRef>
          </c:val>
        </c:ser>
        <c:ser>
          <c:idx val="2"/>
          <c:order val="2"/>
          <c:tx>
            <c:strRef>
              <c:f>'Spanish Model (2)'!$E$2</c:f>
              <c:strCache>
                <c:ptCount val="1"/>
                <c:pt idx="0">
                  <c:v>Moderadamente importante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 cmpd="sng">
              <a:solidFill>
                <a:schemeClr val="bg1">
                  <a:lumMod val="50000"/>
                </a:schemeClr>
              </a:solidFill>
              <a:prstDash val="lg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'Spanish Model (2)'!$A$3:$B$17</c:f>
              <c:multiLvlStrCache>
                <c:ptCount val="15"/>
                <c:lvl>
                  <c:pt idx="0">
                    <c:v>Apoyo org.</c:v>
                  </c:pt>
                  <c:pt idx="1">
                    <c:v>Capacitación al CH</c:v>
                  </c:pt>
                  <c:pt idx="2">
                    <c:v>Capital humano</c:v>
                  </c:pt>
                  <c:pt idx="3">
                    <c:v>Comunicación org.</c:v>
                  </c:pt>
                  <c:pt idx="4">
                    <c:v>Definición de recursos</c:v>
                  </c:pt>
                  <c:pt idx="5">
                    <c:v>Estructura org.</c:v>
                  </c:pt>
                  <c:pt idx="6">
                    <c:v>Formalización org.</c:v>
                  </c:pt>
                  <c:pt idx="7">
                    <c:v>Aseg. de la calidad y eval.</c:v>
                  </c:pt>
                  <c:pt idx="8">
                    <c:v>Cultura org.</c:v>
                  </c:pt>
                  <c:pt idx="9">
                    <c:v>Estrategia org.</c:v>
                  </c:pt>
                  <c:pt idx="10">
                    <c:v>Planificación de la enseñanza</c:v>
                  </c:pt>
                  <c:pt idx="11">
                    <c:v>Generalidades del prog.</c:v>
                  </c:pt>
                  <c:pt idx="12">
                    <c:v>Investigación</c:v>
                  </c:pt>
                  <c:pt idx="13">
                    <c:v>Medios educativos</c:v>
                  </c:pt>
                  <c:pt idx="14">
                    <c:v>Plan de estudio</c:v>
                  </c:pt>
                </c:lvl>
                <c:lvl>
                  <c:pt idx="0">
                    <c:v>Estructural</c:v>
                  </c:pt>
                  <c:pt idx="7">
                    <c:v>Funcional</c:v>
                  </c:pt>
                  <c:pt idx="11">
                    <c:v>Operativa</c:v>
                  </c:pt>
                </c:lvl>
              </c:multiLvlStrCache>
            </c:multiLvlStrRef>
          </c:cat>
          <c:val>
            <c:numRef>
              <c:f>'Spanish Model (2)'!$E$3:$E$17</c:f>
              <c:numCache>
                <c:formatCode>0</c:formatCode>
                <c:ptCount val="15"/>
                <c:pt idx="0">
                  <c:v>4.5</c:v>
                </c:pt>
                <c:pt idx="1">
                  <c:v>5.75</c:v>
                </c:pt>
                <c:pt idx="2">
                  <c:v>3.5</c:v>
                </c:pt>
                <c:pt idx="3">
                  <c:v>6</c:v>
                </c:pt>
                <c:pt idx="4">
                  <c:v>6.25</c:v>
                </c:pt>
                <c:pt idx="5">
                  <c:v>6.5</c:v>
                </c:pt>
                <c:pt idx="6">
                  <c:v>5.66</c:v>
                </c:pt>
                <c:pt idx="7">
                  <c:v>5</c:v>
                </c:pt>
                <c:pt idx="8">
                  <c:v>5</c:v>
                </c:pt>
                <c:pt idx="9">
                  <c:v>2.33</c:v>
                </c:pt>
                <c:pt idx="10">
                  <c:v>1.66</c:v>
                </c:pt>
                <c:pt idx="11">
                  <c:v>6.5</c:v>
                </c:pt>
                <c:pt idx="12">
                  <c:v>4.5</c:v>
                </c:pt>
                <c:pt idx="13">
                  <c:v>2.5</c:v>
                </c:pt>
                <c:pt idx="14">
                  <c:v>1</c:v>
                </c:pt>
              </c:numCache>
            </c:numRef>
          </c:val>
        </c:ser>
        <c:ser>
          <c:idx val="3"/>
          <c:order val="3"/>
          <c:tx>
            <c:strRef>
              <c:f>'Spanish Model (2)'!$F$2</c:f>
              <c:strCache>
                <c:ptCount val="1"/>
                <c:pt idx="0">
                  <c:v>Muy importante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solidFill>
                <a:srgbClr val="C00000"/>
              </a:solidFill>
              <a:prstDash val="sysDot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'Spanish Model (2)'!$A$3:$B$17</c:f>
              <c:multiLvlStrCache>
                <c:ptCount val="15"/>
                <c:lvl>
                  <c:pt idx="0">
                    <c:v>Apoyo org.</c:v>
                  </c:pt>
                  <c:pt idx="1">
                    <c:v>Capacitación al CH</c:v>
                  </c:pt>
                  <c:pt idx="2">
                    <c:v>Capital humano</c:v>
                  </c:pt>
                  <c:pt idx="3">
                    <c:v>Comunicación org.</c:v>
                  </c:pt>
                  <c:pt idx="4">
                    <c:v>Definición de recursos</c:v>
                  </c:pt>
                  <c:pt idx="5">
                    <c:v>Estructura org.</c:v>
                  </c:pt>
                  <c:pt idx="6">
                    <c:v>Formalización org.</c:v>
                  </c:pt>
                  <c:pt idx="7">
                    <c:v>Aseg. de la calidad y eval.</c:v>
                  </c:pt>
                  <c:pt idx="8">
                    <c:v>Cultura org.</c:v>
                  </c:pt>
                  <c:pt idx="9">
                    <c:v>Estrategia org.</c:v>
                  </c:pt>
                  <c:pt idx="10">
                    <c:v>Planificación de la enseñanza</c:v>
                  </c:pt>
                  <c:pt idx="11">
                    <c:v>Generalidades del prog.</c:v>
                  </c:pt>
                  <c:pt idx="12">
                    <c:v>Investigación</c:v>
                  </c:pt>
                  <c:pt idx="13">
                    <c:v>Medios educativos</c:v>
                  </c:pt>
                  <c:pt idx="14">
                    <c:v>Plan de estudio</c:v>
                  </c:pt>
                </c:lvl>
                <c:lvl>
                  <c:pt idx="0">
                    <c:v>Estructural</c:v>
                  </c:pt>
                  <c:pt idx="7">
                    <c:v>Funcional</c:v>
                  </c:pt>
                  <c:pt idx="11">
                    <c:v>Operativa</c:v>
                  </c:pt>
                </c:lvl>
              </c:multiLvlStrCache>
            </c:multiLvlStrRef>
          </c:cat>
          <c:val>
            <c:numRef>
              <c:f>'Spanish Model (2)'!$F$3:$F$17</c:f>
              <c:numCache>
                <c:formatCode>0</c:formatCode>
                <c:ptCount val="15"/>
                <c:pt idx="0">
                  <c:v>17.5</c:v>
                </c:pt>
                <c:pt idx="1">
                  <c:v>17.25</c:v>
                </c:pt>
                <c:pt idx="2">
                  <c:v>18</c:v>
                </c:pt>
                <c:pt idx="3">
                  <c:v>18.329999999999998</c:v>
                </c:pt>
                <c:pt idx="4">
                  <c:v>16.75</c:v>
                </c:pt>
                <c:pt idx="5">
                  <c:v>18</c:v>
                </c:pt>
                <c:pt idx="6">
                  <c:v>17.66</c:v>
                </c:pt>
                <c:pt idx="7">
                  <c:v>22</c:v>
                </c:pt>
                <c:pt idx="8">
                  <c:v>20</c:v>
                </c:pt>
                <c:pt idx="9">
                  <c:v>24.66</c:v>
                </c:pt>
                <c:pt idx="10">
                  <c:v>13.66</c:v>
                </c:pt>
                <c:pt idx="11">
                  <c:v>19.75</c:v>
                </c:pt>
                <c:pt idx="12">
                  <c:v>20.5</c:v>
                </c:pt>
                <c:pt idx="13">
                  <c:v>21</c:v>
                </c:pt>
                <c:pt idx="14">
                  <c:v>15</c:v>
                </c:pt>
              </c:numCache>
            </c:numRef>
          </c:val>
        </c:ser>
        <c:ser>
          <c:idx val="4"/>
          <c:order val="4"/>
          <c:tx>
            <c:strRef>
              <c:f>'Spanish Model (2)'!$G$2</c:f>
              <c:strCache>
                <c:ptCount val="1"/>
                <c:pt idx="0">
                  <c:v>Extremadamente importante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'Spanish Model (2)'!$A$3:$B$17</c:f>
              <c:multiLvlStrCache>
                <c:ptCount val="15"/>
                <c:lvl>
                  <c:pt idx="0">
                    <c:v>Apoyo org.</c:v>
                  </c:pt>
                  <c:pt idx="1">
                    <c:v>Capacitación al CH</c:v>
                  </c:pt>
                  <c:pt idx="2">
                    <c:v>Capital humano</c:v>
                  </c:pt>
                  <c:pt idx="3">
                    <c:v>Comunicación org.</c:v>
                  </c:pt>
                  <c:pt idx="4">
                    <c:v>Definición de recursos</c:v>
                  </c:pt>
                  <c:pt idx="5">
                    <c:v>Estructura org.</c:v>
                  </c:pt>
                  <c:pt idx="6">
                    <c:v>Formalización org.</c:v>
                  </c:pt>
                  <c:pt idx="7">
                    <c:v>Aseg. de la calidad y eval.</c:v>
                  </c:pt>
                  <c:pt idx="8">
                    <c:v>Cultura org.</c:v>
                  </c:pt>
                  <c:pt idx="9">
                    <c:v>Estrategia org.</c:v>
                  </c:pt>
                  <c:pt idx="10">
                    <c:v>Planificación de la enseñanza</c:v>
                  </c:pt>
                  <c:pt idx="11">
                    <c:v>Generalidades del prog.</c:v>
                  </c:pt>
                  <c:pt idx="12">
                    <c:v>Investigación</c:v>
                  </c:pt>
                  <c:pt idx="13">
                    <c:v>Medios educativos</c:v>
                  </c:pt>
                  <c:pt idx="14">
                    <c:v>Plan de estudio</c:v>
                  </c:pt>
                </c:lvl>
                <c:lvl>
                  <c:pt idx="0">
                    <c:v>Estructural</c:v>
                  </c:pt>
                  <c:pt idx="7">
                    <c:v>Funcional</c:v>
                  </c:pt>
                  <c:pt idx="11">
                    <c:v>Operativa</c:v>
                  </c:pt>
                </c:lvl>
              </c:multiLvlStrCache>
            </c:multiLvlStrRef>
          </c:cat>
          <c:val>
            <c:numRef>
              <c:f>'Spanish Model (2)'!$G$3:$G$17</c:f>
              <c:numCache>
                <c:formatCode>0</c:formatCode>
                <c:ptCount val="15"/>
                <c:pt idx="0">
                  <c:v>16.75</c:v>
                </c:pt>
                <c:pt idx="1">
                  <c:v>15.75</c:v>
                </c:pt>
                <c:pt idx="2">
                  <c:v>17.5</c:v>
                </c:pt>
                <c:pt idx="3">
                  <c:v>14.33</c:v>
                </c:pt>
                <c:pt idx="4">
                  <c:v>16</c:v>
                </c:pt>
                <c:pt idx="5">
                  <c:v>14</c:v>
                </c:pt>
                <c:pt idx="6">
                  <c:v>14.33</c:v>
                </c:pt>
                <c:pt idx="7">
                  <c:v>11.5</c:v>
                </c:pt>
                <c:pt idx="8">
                  <c:v>13.5</c:v>
                </c:pt>
                <c:pt idx="9">
                  <c:v>11.33</c:v>
                </c:pt>
                <c:pt idx="10">
                  <c:v>23.33</c:v>
                </c:pt>
                <c:pt idx="11">
                  <c:v>12</c:v>
                </c:pt>
                <c:pt idx="12">
                  <c:v>13.5</c:v>
                </c:pt>
                <c:pt idx="13">
                  <c:v>15.5</c:v>
                </c:pt>
                <c:pt idx="14">
                  <c:v>23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12560592"/>
        <c:axId val="612560984"/>
      </c:barChart>
      <c:catAx>
        <c:axId val="612560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2560984"/>
        <c:crosses val="autoZero"/>
        <c:auto val="1"/>
        <c:lblAlgn val="ctr"/>
        <c:lblOffset val="100"/>
        <c:noMultiLvlLbl val="0"/>
      </c:catAx>
      <c:valAx>
        <c:axId val="61256098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256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84612964388914E-2"/>
          <c:y val="0.9187631555335245"/>
          <c:w val="0.81950917807198387"/>
          <c:h val="7.1867305327592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385734573473645"/>
          <c:y val="5.8152755008498536E-2"/>
          <c:w val="0.54736936618178933"/>
          <c:h val="0.792269620958833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'Spanish Model (2)'!$C$61</c:f>
              <c:strCache>
                <c:ptCount val="1"/>
                <c:pt idx="0">
                  <c:v>Muy baja</c:v>
                </c:pt>
              </c:strCache>
            </c:strRef>
          </c:tx>
          <c:spPr>
            <a:pattFill prst="narVert">
              <a:fgClr>
                <a:schemeClr val="accent6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'Spanish Model (2)'!$A$62:$B$76</c:f>
              <c:multiLvlStrCache>
                <c:ptCount val="15"/>
                <c:lvl>
                  <c:pt idx="0">
                    <c:v>Apoyo org.</c:v>
                  </c:pt>
                  <c:pt idx="1">
                    <c:v>Capacitación al CH</c:v>
                  </c:pt>
                  <c:pt idx="2">
                    <c:v>Capital humano</c:v>
                  </c:pt>
                  <c:pt idx="3">
                    <c:v>Comunicación org.</c:v>
                  </c:pt>
                  <c:pt idx="4">
                    <c:v>Definición de recursos</c:v>
                  </c:pt>
                  <c:pt idx="5">
                    <c:v>Estructura org.</c:v>
                  </c:pt>
                  <c:pt idx="6">
                    <c:v>Formalización org.</c:v>
                  </c:pt>
                  <c:pt idx="7">
                    <c:v>Aseg. de la calidad y eval.</c:v>
                  </c:pt>
                  <c:pt idx="8">
                    <c:v>Cultura org.</c:v>
                  </c:pt>
                  <c:pt idx="9">
                    <c:v>Estrategia org.</c:v>
                  </c:pt>
                  <c:pt idx="10">
                    <c:v>Planificación de la enseñanza</c:v>
                  </c:pt>
                  <c:pt idx="11">
                    <c:v>Generalidades del prog.</c:v>
                  </c:pt>
                  <c:pt idx="12">
                    <c:v>Investigación</c:v>
                  </c:pt>
                  <c:pt idx="13">
                    <c:v>Medios educativos</c:v>
                  </c:pt>
                  <c:pt idx="14">
                    <c:v>Plan de estudio</c:v>
                  </c:pt>
                </c:lvl>
                <c:lvl>
                  <c:pt idx="0">
                    <c:v>Estructural</c:v>
                  </c:pt>
                  <c:pt idx="7">
                    <c:v>Funcional</c:v>
                  </c:pt>
                  <c:pt idx="11">
                    <c:v>Operativa</c:v>
                  </c:pt>
                </c:lvl>
              </c:multiLvlStrCache>
            </c:multiLvlStrRef>
          </c:cat>
          <c:val>
            <c:numRef>
              <c:f>'Spanish Model (2)'!$C$62:$C$76</c:f>
              <c:numCache>
                <c:formatCode>General</c:formatCode>
                <c:ptCount val="1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">
                  <c:v>0</c:v>
                </c:pt>
                <c:pt idx="12" formatCode="0">
                  <c:v>0</c:v>
                </c:pt>
                <c:pt idx="13" formatCode="0">
                  <c:v>0</c:v>
                </c:pt>
                <c:pt idx="14" formatCode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'Spanish Model (2)'!$D$61</c:f>
              <c:strCache>
                <c:ptCount val="1"/>
                <c:pt idx="0">
                  <c:v>Baja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solidFill>
                <a:schemeClr val="accent1">
                  <a:lumMod val="50000"/>
                </a:schemeClr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'Spanish Model (2)'!$A$62:$B$76</c:f>
              <c:multiLvlStrCache>
                <c:ptCount val="15"/>
                <c:lvl>
                  <c:pt idx="0">
                    <c:v>Apoyo org.</c:v>
                  </c:pt>
                  <c:pt idx="1">
                    <c:v>Capacitación al CH</c:v>
                  </c:pt>
                  <c:pt idx="2">
                    <c:v>Capital humano</c:v>
                  </c:pt>
                  <c:pt idx="3">
                    <c:v>Comunicación org.</c:v>
                  </c:pt>
                  <c:pt idx="4">
                    <c:v>Definición de recursos</c:v>
                  </c:pt>
                  <c:pt idx="5">
                    <c:v>Estructura org.</c:v>
                  </c:pt>
                  <c:pt idx="6">
                    <c:v>Formalización org.</c:v>
                  </c:pt>
                  <c:pt idx="7">
                    <c:v>Aseg. de la calidad y eval.</c:v>
                  </c:pt>
                  <c:pt idx="8">
                    <c:v>Cultura org.</c:v>
                  </c:pt>
                  <c:pt idx="9">
                    <c:v>Estrategia org.</c:v>
                  </c:pt>
                  <c:pt idx="10">
                    <c:v>Planificación de la enseñanza</c:v>
                  </c:pt>
                  <c:pt idx="11">
                    <c:v>Generalidades del prog.</c:v>
                  </c:pt>
                  <c:pt idx="12">
                    <c:v>Investigación</c:v>
                  </c:pt>
                  <c:pt idx="13">
                    <c:v>Medios educativos</c:v>
                  </c:pt>
                  <c:pt idx="14">
                    <c:v>Plan de estudio</c:v>
                  </c:pt>
                </c:lvl>
                <c:lvl>
                  <c:pt idx="0">
                    <c:v>Estructural</c:v>
                  </c:pt>
                  <c:pt idx="7">
                    <c:v>Funcional</c:v>
                  </c:pt>
                  <c:pt idx="11">
                    <c:v>Operativa</c:v>
                  </c:pt>
                </c:lvl>
              </c:multiLvlStrCache>
            </c:multiLvlStrRef>
          </c:cat>
          <c:val>
            <c:numRef>
              <c:f>'Spanish Model (2)'!$D$62:$D$76</c:f>
              <c:numCache>
                <c:formatCode>General</c:formatCode>
                <c:ptCount val="15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</c:numCache>
            </c:numRef>
          </c:val>
        </c:ser>
        <c:ser>
          <c:idx val="2"/>
          <c:order val="2"/>
          <c:tx>
            <c:strRef>
              <c:f>'Spanish Model (2)'!$E$61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solidFill>
                <a:srgbClr val="C00000"/>
              </a:solidFill>
              <a:prstDash val="dash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'Spanish Model (2)'!$A$62:$B$76</c:f>
              <c:multiLvlStrCache>
                <c:ptCount val="15"/>
                <c:lvl>
                  <c:pt idx="0">
                    <c:v>Apoyo org.</c:v>
                  </c:pt>
                  <c:pt idx="1">
                    <c:v>Capacitación al CH</c:v>
                  </c:pt>
                  <c:pt idx="2">
                    <c:v>Capital humano</c:v>
                  </c:pt>
                  <c:pt idx="3">
                    <c:v>Comunicación org.</c:v>
                  </c:pt>
                  <c:pt idx="4">
                    <c:v>Definición de recursos</c:v>
                  </c:pt>
                  <c:pt idx="5">
                    <c:v>Estructura org.</c:v>
                  </c:pt>
                  <c:pt idx="6">
                    <c:v>Formalización org.</c:v>
                  </c:pt>
                  <c:pt idx="7">
                    <c:v>Aseg. de la calidad y eval.</c:v>
                  </c:pt>
                  <c:pt idx="8">
                    <c:v>Cultura org.</c:v>
                  </c:pt>
                  <c:pt idx="9">
                    <c:v>Estrategia org.</c:v>
                  </c:pt>
                  <c:pt idx="10">
                    <c:v>Planificación de la enseñanza</c:v>
                  </c:pt>
                  <c:pt idx="11">
                    <c:v>Generalidades del prog.</c:v>
                  </c:pt>
                  <c:pt idx="12">
                    <c:v>Investigación</c:v>
                  </c:pt>
                  <c:pt idx="13">
                    <c:v>Medios educativos</c:v>
                  </c:pt>
                  <c:pt idx="14">
                    <c:v>Plan de estudio</c:v>
                  </c:pt>
                </c:lvl>
                <c:lvl>
                  <c:pt idx="0">
                    <c:v>Estructural</c:v>
                  </c:pt>
                  <c:pt idx="7">
                    <c:v>Funcional</c:v>
                  </c:pt>
                  <c:pt idx="11">
                    <c:v>Operativa</c:v>
                  </c:pt>
                </c:lvl>
              </c:multiLvlStrCache>
            </c:multiLvlStrRef>
          </c:cat>
          <c:val>
            <c:numRef>
              <c:f>'Spanish Model (2)'!$E$62:$E$76</c:f>
              <c:numCache>
                <c:formatCode>General</c:formatCode>
                <c:ptCount val="15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9</c:v>
                </c:pt>
                <c:pt idx="7">
                  <c:v>2</c:v>
                </c:pt>
                <c:pt idx="8">
                  <c:v>8</c:v>
                </c:pt>
                <c:pt idx="9">
                  <c:v>5</c:v>
                </c:pt>
                <c:pt idx="10">
                  <c:v>2</c:v>
                </c:pt>
                <c:pt idx="11">
                  <c:v>14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</c:numCache>
            </c:numRef>
          </c:val>
        </c:ser>
        <c:ser>
          <c:idx val="3"/>
          <c:order val="3"/>
          <c:tx>
            <c:strRef>
              <c:f>'Spanish Model (2)'!$F$61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solidFill>
                <a:schemeClr val="accent6">
                  <a:lumMod val="50000"/>
                </a:schemeClr>
              </a:solidFill>
              <a:prstDash val="sysDot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'Spanish Model (2)'!$A$62:$B$76</c:f>
              <c:multiLvlStrCache>
                <c:ptCount val="15"/>
                <c:lvl>
                  <c:pt idx="0">
                    <c:v>Apoyo org.</c:v>
                  </c:pt>
                  <c:pt idx="1">
                    <c:v>Capacitación al CH</c:v>
                  </c:pt>
                  <c:pt idx="2">
                    <c:v>Capital humano</c:v>
                  </c:pt>
                  <c:pt idx="3">
                    <c:v>Comunicación org.</c:v>
                  </c:pt>
                  <c:pt idx="4">
                    <c:v>Definición de recursos</c:v>
                  </c:pt>
                  <c:pt idx="5">
                    <c:v>Estructura org.</c:v>
                  </c:pt>
                  <c:pt idx="6">
                    <c:v>Formalización org.</c:v>
                  </c:pt>
                  <c:pt idx="7">
                    <c:v>Aseg. de la calidad y eval.</c:v>
                  </c:pt>
                  <c:pt idx="8">
                    <c:v>Cultura org.</c:v>
                  </c:pt>
                  <c:pt idx="9">
                    <c:v>Estrategia org.</c:v>
                  </c:pt>
                  <c:pt idx="10">
                    <c:v>Planificación de la enseñanza</c:v>
                  </c:pt>
                  <c:pt idx="11">
                    <c:v>Generalidades del prog.</c:v>
                  </c:pt>
                  <c:pt idx="12">
                    <c:v>Investigación</c:v>
                  </c:pt>
                  <c:pt idx="13">
                    <c:v>Medios educativos</c:v>
                  </c:pt>
                  <c:pt idx="14">
                    <c:v>Plan de estudio</c:v>
                  </c:pt>
                </c:lvl>
                <c:lvl>
                  <c:pt idx="0">
                    <c:v>Estructural</c:v>
                  </c:pt>
                  <c:pt idx="7">
                    <c:v>Funcional</c:v>
                  </c:pt>
                  <c:pt idx="11">
                    <c:v>Operativa</c:v>
                  </c:pt>
                </c:lvl>
              </c:multiLvlStrCache>
            </c:multiLvlStrRef>
          </c:cat>
          <c:val>
            <c:numRef>
              <c:f>'Spanish Model (2)'!$F$62:$F$76</c:f>
              <c:numCache>
                <c:formatCode>General</c:formatCode>
                <c:ptCount val="15"/>
                <c:pt idx="0">
                  <c:v>21</c:v>
                </c:pt>
                <c:pt idx="1">
                  <c:v>15</c:v>
                </c:pt>
                <c:pt idx="2">
                  <c:v>17</c:v>
                </c:pt>
                <c:pt idx="3">
                  <c:v>23</c:v>
                </c:pt>
                <c:pt idx="4">
                  <c:v>14</c:v>
                </c:pt>
                <c:pt idx="5">
                  <c:v>19</c:v>
                </c:pt>
                <c:pt idx="6">
                  <c:v>22</c:v>
                </c:pt>
                <c:pt idx="7">
                  <c:v>17</c:v>
                </c:pt>
                <c:pt idx="8">
                  <c:v>22</c:v>
                </c:pt>
                <c:pt idx="9">
                  <c:v>19</c:v>
                </c:pt>
                <c:pt idx="10">
                  <c:v>11</c:v>
                </c:pt>
                <c:pt idx="11">
                  <c:v>22</c:v>
                </c:pt>
                <c:pt idx="12">
                  <c:v>19</c:v>
                </c:pt>
                <c:pt idx="13">
                  <c:v>16</c:v>
                </c:pt>
                <c:pt idx="14">
                  <c:v>15</c:v>
                </c:pt>
              </c:numCache>
            </c:numRef>
          </c:val>
        </c:ser>
        <c:ser>
          <c:idx val="4"/>
          <c:order val="4"/>
          <c:tx>
            <c:strRef>
              <c:f>'Spanish Model (2)'!$G$61</c:f>
              <c:strCache>
                <c:ptCount val="1"/>
                <c:pt idx="0">
                  <c:v>Muy alta</c:v>
                </c:pt>
              </c:strCache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'Spanish Model (2)'!$A$62:$B$76</c:f>
              <c:multiLvlStrCache>
                <c:ptCount val="15"/>
                <c:lvl>
                  <c:pt idx="0">
                    <c:v>Apoyo org.</c:v>
                  </c:pt>
                  <c:pt idx="1">
                    <c:v>Capacitación al CH</c:v>
                  </c:pt>
                  <c:pt idx="2">
                    <c:v>Capital humano</c:v>
                  </c:pt>
                  <c:pt idx="3">
                    <c:v>Comunicación org.</c:v>
                  </c:pt>
                  <c:pt idx="4">
                    <c:v>Definición de recursos</c:v>
                  </c:pt>
                  <c:pt idx="5">
                    <c:v>Estructura org.</c:v>
                  </c:pt>
                  <c:pt idx="6">
                    <c:v>Formalización org.</c:v>
                  </c:pt>
                  <c:pt idx="7">
                    <c:v>Aseg. de la calidad y eval.</c:v>
                  </c:pt>
                  <c:pt idx="8">
                    <c:v>Cultura org.</c:v>
                  </c:pt>
                  <c:pt idx="9">
                    <c:v>Estrategia org.</c:v>
                  </c:pt>
                  <c:pt idx="10">
                    <c:v>Planificación de la enseñanza</c:v>
                  </c:pt>
                  <c:pt idx="11">
                    <c:v>Generalidades del prog.</c:v>
                  </c:pt>
                  <c:pt idx="12">
                    <c:v>Investigación</c:v>
                  </c:pt>
                  <c:pt idx="13">
                    <c:v>Medios educativos</c:v>
                  </c:pt>
                  <c:pt idx="14">
                    <c:v>Plan de estudio</c:v>
                  </c:pt>
                </c:lvl>
                <c:lvl>
                  <c:pt idx="0">
                    <c:v>Estructural</c:v>
                  </c:pt>
                  <c:pt idx="7">
                    <c:v>Funcional</c:v>
                  </c:pt>
                  <c:pt idx="11">
                    <c:v>Operativa</c:v>
                  </c:pt>
                </c:lvl>
              </c:multiLvlStrCache>
            </c:multiLvlStrRef>
          </c:cat>
          <c:val>
            <c:numRef>
              <c:f>'Spanish Model (2)'!$G$62:$G$76</c:f>
              <c:numCache>
                <c:formatCode>General</c:formatCode>
                <c:ptCount val="15"/>
                <c:pt idx="0">
                  <c:v>12</c:v>
                </c:pt>
                <c:pt idx="1">
                  <c:v>18</c:v>
                </c:pt>
                <c:pt idx="2">
                  <c:v>19</c:v>
                </c:pt>
                <c:pt idx="3">
                  <c:v>7</c:v>
                </c:pt>
                <c:pt idx="4">
                  <c:v>15</c:v>
                </c:pt>
                <c:pt idx="5">
                  <c:v>15</c:v>
                </c:pt>
                <c:pt idx="6">
                  <c:v>5</c:v>
                </c:pt>
                <c:pt idx="7">
                  <c:v>20</c:v>
                </c:pt>
                <c:pt idx="8">
                  <c:v>8</c:v>
                </c:pt>
                <c:pt idx="9">
                  <c:v>14</c:v>
                </c:pt>
                <c:pt idx="10">
                  <c:v>25</c:v>
                </c:pt>
                <c:pt idx="11">
                  <c:v>2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612561768"/>
        <c:axId val="612556672"/>
      </c:barChart>
      <c:catAx>
        <c:axId val="612561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2556672"/>
        <c:crosses val="autoZero"/>
        <c:auto val="1"/>
        <c:lblAlgn val="ctr"/>
        <c:lblOffset val="100"/>
        <c:noMultiLvlLbl val="0"/>
      </c:catAx>
      <c:valAx>
        <c:axId val="61255667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256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84612964388914E-2"/>
          <c:y val="0.9187631555335245"/>
          <c:w val="0.81950917807198387"/>
          <c:h val="7.18673053275929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'Spanish Model (2)'!$D$84</c:f>
              <c:strCache>
                <c:ptCount val="1"/>
                <c:pt idx="0">
                  <c:v>Insuficiente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'Spanish Model (2)'!$B$85:$B$87</c:f>
              <c:strCache>
                <c:ptCount val="3"/>
                <c:pt idx="0">
                  <c:v>Estructural</c:v>
                </c:pt>
                <c:pt idx="1">
                  <c:v>Funcional</c:v>
                </c:pt>
                <c:pt idx="2">
                  <c:v>Operativa</c:v>
                </c:pt>
              </c:strCache>
            </c:strRef>
          </c:cat>
          <c:val>
            <c:numRef>
              <c:f>'Spanish Model (2)'!$D$85:$D$87</c:f>
              <c:numCache>
                <c:formatCode>0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'Spanish Model (2)'!$E$84</c:f>
              <c:strCache>
                <c:ptCount val="1"/>
                <c:pt idx="0">
                  <c:v>Ni insuficiente ni suficiente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'Spanish Model (2)'!$B$85:$B$87</c:f>
              <c:strCache>
                <c:ptCount val="3"/>
                <c:pt idx="0">
                  <c:v>Estructural</c:v>
                </c:pt>
                <c:pt idx="1">
                  <c:v>Funcional</c:v>
                </c:pt>
                <c:pt idx="2">
                  <c:v>Operativa</c:v>
                </c:pt>
              </c:strCache>
            </c:strRef>
          </c:cat>
          <c:val>
            <c:numRef>
              <c:f>'Spanish Model (2)'!$E$85:$E$87</c:f>
              <c:numCache>
                <c:formatCode>0</c:formatCode>
                <c:ptCount val="3"/>
                <c:pt idx="0">
                  <c:v>8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ser>
          <c:idx val="2"/>
          <c:order val="2"/>
          <c:tx>
            <c:strRef>
              <c:f>'Spanish Model (2)'!$F$84</c:f>
              <c:strCache>
                <c:ptCount val="1"/>
                <c:pt idx="0">
                  <c:v>Suficiente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'Spanish Model (2)'!$B$85:$B$87</c:f>
              <c:strCache>
                <c:ptCount val="3"/>
                <c:pt idx="0">
                  <c:v>Estructural</c:v>
                </c:pt>
                <c:pt idx="1">
                  <c:v>Funcional</c:v>
                </c:pt>
                <c:pt idx="2">
                  <c:v>Operativa</c:v>
                </c:pt>
              </c:strCache>
            </c:strRef>
          </c:cat>
          <c:val>
            <c:numRef>
              <c:f>'Spanish Model (2)'!$F$85:$F$87</c:f>
              <c:numCache>
                <c:formatCode>0</c:formatCode>
                <c:ptCount val="3"/>
                <c:pt idx="0">
                  <c:v>26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</c:ser>
        <c:ser>
          <c:idx val="3"/>
          <c:order val="3"/>
          <c:tx>
            <c:strRef>
              <c:f>'Spanish Model (2)'!$G$84</c:f>
              <c:strCache>
                <c:ptCount val="1"/>
                <c:pt idx="0">
                  <c:v>Muy suficiente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'Spanish Model (2)'!$B$85:$B$87</c:f>
              <c:strCache>
                <c:ptCount val="3"/>
                <c:pt idx="0">
                  <c:v>Estructural</c:v>
                </c:pt>
                <c:pt idx="1">
                  <c:v>Funcional</c:v>
                </c:pt>
                <c:pt idx="2">
                  <c:v>Operativa</c:v>
                </c:pt>
              </c:strCache>
            </c:strRef>
          </c:cat>
          <c:val>
            <c:numRef>
              <c:f>'Spanish Model (2)'!$G$85:$G$87</c:f>
              <c:numCache>
                <c:formatCode>0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612562160"/>
        <c:axId val="612556280"/>
      </c:barChart>
      <c:catAx>
        <c:axId val="61256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2556280"/>
        <c:crosses val="autoZero"/>
        <c:auto val="1"/>
        <c:lblAlgn val="ctr"/>
        <c:lblOffset val="100"/>
        <c:noMultiLvlLbl val="0"/>
      </c:catAx>
      <c:valAx>
        <c:axId val="61255628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1256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'Spanish Model (2)'!$C$95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pattFill prst="lgConfetti">
                <a:fgClr>
                  <a:srgbClr val="8F45C7"/>
                </a:fgClr>
                <a:bgClr>
                  <a:schemeClr val="bg1"/>
                </a:bgClr>
              </a:pattFill>
              <a:ln>
                <a:solidFill>
                  <a:srgbClr val="7030A0"/>
                </a:solidFill>
              </a:ln>
              <a:effectLst/>
            </c:spPr>
          </c:dPt>
          <c:dPt>
            <c:idx val="8"/>
            <c:invertIfNegative val="0"/>
            <c:bubble3D val="0"/>
            <c:spPr>
              <a:pattFill prst="lgConfetti">
                <a:fgClr>
                  <a:srgbClr val="8F45C7"/>
                </a:fgClr>
                <a:bgClr>
                  <a:schemeClr val="bg1"/>
                </a:bgClr>
              </a:pattFill>
              <a:ln>
                <a:solidFill>
                  <a:srgbClr val="7030A0"/>
                </a:solidFill>
              </a:ln>
              <a:effectLst/>
            </c:spPr>
          </c:dPt>
          <c:dPt>
            <c:idx val="9"/>
            <c:invertIfNegative val="0"/>
            <c:bubble3D val="0"/>
            <c:spPr>
              <a:pattFill prst="lgConfetti">
                <a:fgClr>
                  <a:srgbClr val="8F45C7"/>
                </a:fgClr>
                <a:bgClr>
                  <a:schemeClr val="bg1"/>
                </a:bgClr>
              </a:pattFill>
              <a:ln>
                <a:solidFill>
                  <a:srgbClr val="7030A0"/>
                </a:solidFill>
              </a:ln>
              <a:effectLst/>
            </c:spPr>
          </c:dPt>
          <c:dPt>
            <c:idx val="10"/>
            <c:invertIfNegative val="0"/>
            <c:bubble3D val="0"/>
            <c:spPr>
              <a:pattFill prst="lgConfetti">
                <a:fgClr>
                  <a:srgbClr val="8F45C7"/>
                </a:fgClr>
                <a:bgClr>
                  <a:schemeClr val="bg1"/>
                </a:bgClr>
              </a:pattFill>
              <a:ln>
                <a:solidFill>
                  <a:srgbClr val="7030A0"/>
                </a:solidFill>
              </a:ln>
              <a:effectLst/>
            </c:spPr>
          </c:dPt>
          <c:dPt>
            <c:idx val="11"/>
            <c:invertIfNegative val="0"/>
            <c:bubble3D val="0"/>
            <c:spPr>
              <a:pattFill prst="narHorz">
                <a:fgClr>
                  <a:srgbClr val="00B050"/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</c:dPt>
          <c:dPt>
            <c:idx val="12"/>
            <c:invertIfNegative val="0"/>
            <c:bubble3D val="0"/>
            <c:spPr>
              <a:pattFill prst="narHorz">
                <a:fgClr>
                  <a:srgbClr val="00B050"/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</c:dPt>
          <c:dPt>
            <c:idx val="13"/>
            <c:invertIfNegative val="0"/>
            <c:bubble3D val="0"/>
            <c:spPr>
              <a:pattFill prst="narHorz">
                <a:fgClr>
                  <a:srgbClr val="00B050"/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</c:dPt>
          <c:dPt>
            <c:idx val="14"/>
            <c:invertIfNegative val="0"/>
            <c:bubble3D val="0"/>
            <c:spPr>
              <a:pattFill prst="narHorz">
                <a:fgClr>
                  <a:srgbClr val="00B050"/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</c:dPt>
          <c:cat>
            <c:multiLvlStrRef>
              <c:f>'Spanish Model (2)'!$A$96:$B$110</c:f>
              <c:multiLvlStrCache>
                <c:ptCount val="15"/>
                <c:lvl>
                  <c:pt idx="0">
                    <c:v>Capital humano</c:v>
                  </c:pt>
                  <c:pt idx="1">
                    <c:v>Estructura org.</c:v>
                  </c:pt>
                  <c:pt idx="2">
                    <c:v>Capacitación al CH</c:v>
                  </c:pt>
                  <c:pt idx="3">
                    <c:v>Apoyo org.</c:v>
                  </c:pt>
                  <c:pt idx="4">
                    <c:v>Comunicación org.</c:v>
                  </c:pt>
                  <c:pt idx="5">
                    <c:v>Definición de recursos</c:v>
                  </c:pt>
                  <c:pt idx="6">
                    <c:v>Formalización org.</c:v>
                  </c:pt>
                  <c:pt idx="7">
                    <c:v>Plan de estudio</c:v>
                  </c:pt>
                  <c:pt idx="8">
                    <c:v>Generalidades del prog.</c:v>
                  </c:pt>
                  <c:pt idx="9">
                    <c:v>Medios educativos</c:v>
                  </c:pt>
                  <c:pt idx="10">
                    <c:v>Investigación</c:v>
                  </c:pt>
                  <c:pt idx="11">
                    <c:v>Planificación de la enseñanza</c:v>
                  </c:pt>
                  <c:pt idx="12">
                    <c:v>Estrategia org.</c:v>
                  </c:pt>
                  <c:pt idx="13">
                    <c:v>Cultura org.</c:v>
                  </c:pt>
                  <c:pt idx="14">
                    <c:v>Aseg. de la calidad y eval.</c:v>
                  </c:pt>
                </c:lvl>
                <c:lvl>
                  <c:pt idx="0">
                    <c:v>Estructural</c:v>
                  </c:pt>
                  <c:pt idx="7">
                    <c:v>Operativa</c:v>
                  </c:pt>
                  <c:pt idx="11">
                    <c:v>Funcional</c:v>
                  </c:pt>
                </c:lvl>
              </c:multiLvlStrCache>
            </c:multiLvlStrRef>
          </c:cat>
          <c:val>
            <c:numRef>
              <c:f>'Spanish Model (2)'!$C$96:$C$110</c:f>
              <c:numCache>
                <c:formatCode>General</c:formatCode>
                <c:ptCount val="15"/>
                <c:pt idx="0">
                  <c:v>5.0256410256410255</c:v>
                </c:pt>
                <c:pt idx="1">
                  <c:v>4.5641025641025639</c:v>
                </c:pt>
                <c:pt idx="2">
                  <c:v>4.1282051282051286</c:v>
                </c:pt>
                <c:pt idx="3">
                  <c:v>4.0769230769230766</c:v>
                </c:pt>
                <c:pt idx="4">
                  <c:v>3.5641025641025643</c:v>
                </c:pt>
                <c:pt idx="5">
                  <c:v>3.4871794871794872</c:v>
                </c:pt>
                <c:pt idx="6">
                  <c:v>3.1538461538461537</c:v>
                </c:pt>
                <c:pt idx="7">
                  <c:v>3.2307692307692299</c:v>
                </c:pt>
                <c:pt idx="8">
                  <c:v>2.2820512820512819</c:v>
                </c:pt>
                <c:pt idx="9">
                  <c:v>2.2564102564102599</c:v>
                </c:pt>
                <c:pt idx="10">
                  <c:v>2.2307692307692308</c:v>
                </c:pt>
                <c:pt idx="11">
                  <c:v>2.7435897435897401</c:v>
                </c:pt>
                <c:pt idx="12">
                  <c:v>2.6410256410256401</c:v>
                </c:pt>
                <c:pt idx="13">
                  <c:v>2.4102564102564101</c:v>
                </c:pt>
                <c:pt idx="14">
                  <c:v>2.2051282051282053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20"/>
        <c:axId val="612562944"/>
        <c:axId val="612563336"/>
      </c:barChart>
      <c:catAx>
        <c:axId val="61256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2563336"/>
        <c:crosses val="autoZero"/>
        <c:auto val="1"/>
        <c:lblAlgn val="ctr"/>
        <c:lblOffset val="100"/>
        <c:noMultiLvlLbl val="0"/>
      </c:catAx>
      <c:valAx>
        <c:axId val="61256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256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'Spanish Model (2)'!$D$84</c:f>
              <c:strCache>
                <c:ptCount val="1"/>
                <c:pt idx="0">
                  <c:v>Insuficiente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'Spanish Model (2)'!$B$85:$B$87</c:f>
              <c:strCache>
                <c:ptCount val="3"/>
                <c:pt idx="0">
                  <c:v>Estructural</c:v>
                </c:pt>
                <c:pt idx="1">
                  <c:v>Funcional</c:v>
                </c:pt>
                <c:pt idx="2">
                  <c:v>Operativa</c:v>
                </c:pt>
              </c:strCache>
            </c:strRef>
          </c:cat>
          <c:val>
            <c:numRef>
              <c:f>'Spanish Model (2)'!$D$85:$D$87</c:f>
              <c:numCache>
                <c:formatCode>0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'Spanish Model (2)'!$E$84</c:f>
              <c:strCache>
                <c:ptCount val="1"/>
                <c:pt idx="0">
                  <c:v>Ni insuficiente ni suficiente</c:v>
                </c:pt>
              </c:strCache>
            </c:strRef>
          </c:tx>
          <c:spPr>
            <a:pattFill prst="ltDnDiag">
              <a:fgClr>
                <a:srgbClr val="2C4A8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'Spanish Model (2)'!$B$85:$B$87</c:f>
              <c:strCache>
                <c:ptCount val="3"/>
                <c:pt idx="0">
                  <c:v>Estructural</c:v>
                </c:pt>
                <c:pt idx="1">
                  <c:v>Funcional</c:v>
                </c:pt>
                <c:pt idx="2">
                  <c:v>Operativa</c:v>
                </c:pt>
              </c:strCache>
            </c:strRef>
          </c:cat>
          <c:val>
            <c:numRef>
              <c:f>'Spanish Model (2)'!$E$85:$E$87</c:f>
              <c:numCache>
                <c:formatCode>0</c:formatCode>
                <c:ptCount val="3"/>
                <c:pt idx="0">
                  <c:v>8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ser>
          <c:idx val="2"/>
          <c:order val="2"/>
          <c:tx>
            <c:strRef>
              <c:f>'Spanish Model (2)'!$F$84</c:f>
              <c:strCache>
                <c:ptCount val="1"/>
                <c:pt idx="0">
                  <c:v>Suficiente</c:v>
                </c:pt>
              </c:strCache>
            </c:strRef>
          </c:tx>
          <c:spPr>
            <a:pattFill prst="pct25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'Spanish Model (2)'!$B$85:$B$87</c:f>
              <c:strCache>
                <c:ptCount val="3"/>
                <c:pt idx="0">
                  <c:v>Estructural</c:v>
                </c:pt>
                <c:pt idx="1">
                  <c:v>Funcional</c:v>
                </c:pt>
                <c:pt idx="2">
                  <c:v>Operativa</c:v>
                </c:pt>
              </c:strCache>
            </c:strRef>
          </c:cat>
          <c:val>
            <c:numRef>
              <c:f>'Spanish Model (2)'!$F$85:$F$87</c:f>
              <c:numCache>
                <c:formatCode>0</c:formatCode>
                <c:ptCount val="3"/>
                <c:pt idx="0">
                  <c:v>26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</c:ser>
        <c:ser>
          <c:idx val="3"/>
          <c:order val="3"/>
          <c:tx>
            <c:strRef>
              <c:f>'Spanish Model (2)'!$G$84</c:f>
              <c:strCache>
                <c:ptCount val="1"/>
                <c:pt idx="0">
                  <c:v>Muy suficiente</c:v>
                </c:pt>
              </c:strCache>
            </c:strRef>
          </c:tx>
          <c:spPr>
            <a:pattFill prst="pct90">
              <a:fgClr>
                <a:srgbClr val="2C4A8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'Spanish Model (2)'!$B$85:$B$87</c:f>
              <c:strCache>
                <c:ptCount val="3"/>
                <c:pt idx="0">
                  <c:v>Estructural</c:v>
                </c:pt>
                <c:pt idx="1">
                  <c:v>Funcional</c:v>
                </c:pt>
                <c:pt idx="2">
                  <c:v>Operativa</c:v>
                </c:pt>
              </c:strCache>
            </c:strRef>
          </c:cat>
          <c:val>
            <c:numRef>
              <c:f>'Spanish Model (2)'!$G$85:$G$87</c:f>
              <c:numCache>
                <c:formatCode>0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612551968"/>
        <c:axId val="612552752"/>
      </c:barChart>
      <c:catAx>
        <c:axId val="612551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12552752"/>
        <c:crosses val="autoZero"/>
        <c:auto val="1"/>
        <c:lblAlgn val="ctr"/>
        <c:lblOffset val="100"/>
        <c:noMultiLvlLbl val="0"/>
      </c:catAx>
      <c:valAx>
        <c:axId val="6125527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12551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'All Model'!$C$84</c:f>
              <c:strCache>
                <c:ptCount val="1"/>
                <c:pt idx="0">
                  <c:v>Very insufficient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'All Model'!$B$85:$B$87</c:f>
              <c:strCache>
                <c:ptCount val="3"/>
                <c:pt idx="0">
                  <c:v>Structural</c:v>
                </c:pt>
                <c:pt idx="1">
                  <c:v>Functional</c:v>
                </c:pt>
                <c:pt idx="2">
                  <c:v>Operational</c:v>
                </c:pt>
              </c:strCache>
            </c:strRef>
          </c:cat>
          <c:val>
            <c:numRef>
              <c:f>'All Model'!$C$85:$C$87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'All Model'!$D$84</c:f>
              <c:strCache>
                <c:ptCount val="1"/>
                <c:pt idx="0">
                  <c:v>Insufficient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'All Model'!$B$85:$B$87</c:f>
              <c:strCache>
                <c:ptCount val="3"/>
                <c:pt idx="0">
                  <c:v>Structural</c:v>
                </c:pt>
                <c:pt idx="1">
                  <c:v>Functional</c:v>
                </c:pt>
                <c:pt idx="2">
                  <c:v>Operational</c:v>
                </c:pt>
              </c:strCache>
            </c:strRef>
          </c:cat>
          <c:val>
            <c:numRef>
              <c:f>'All Model'!$D$85:$D$87</c:f>
              <c:numCache>
                <c:formatCode>0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tx>
            <c:strRef>
              <c:f>'All Model'!$E$84</c:f>
              <c:strCache>
                <c:ptCount val="1"/>
                <c:pt idx="0">
                  <c:v>Moderate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6569729245116131E-17"/>
                  <c:y val="-1.91387655948289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627891698046452E-16"/>
                  <c:y val="-1.91387655948288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1.913876559482881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'All Model'!$B$85:$B$87</c:f>
              <c:strCache>
                <c:ptCount val="3"/>
                <c:pt idx="0">
                  <c:v>Structural</c:v>
                </c:pt>
                <c:pt idx="1">
                  <c:v>Functional</c:v>
                </c:pt>
                <c:pt idx="2">
                  <c:v>Operational</c:v>
                </c:pt>
              </c:strCache>
            </c:strRef>
          </c:cat>
          <c:val>
            <c:numRef>
              <c:f>'All Model'!$E$85:$E$87</c:f>
              <c:numCache>
                <c:formatCode>0</c:formatCode>
                <c:ptCount val="3"/>
                <c:pt idx="0">
                  <c:v>8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ser>
          <c:idx val="3"/>
          <c:order val="3"/>
          <c:tx>
            <c:strRef>
              <c:f>'All Model'!$F$84</c:f>
              <c:strCache>
                <c:ptCount val="1"/>
                <c:pt idx="0">
                  <c:v>Sufficient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'All Model'!$B$85:$B$87</c:f>
              <c:strCache>
                <c:ptCount val="3"/>
                <c:pt idx="0">
                  <c:v>Structural</c:v>
                </c:pt>
                <c:pt idx="1">
                  <c:v>Functional</c:v>
                </c:pt>
                <c:pt idx="2">
                  <c:v>Operational</c:v>
                </c:pt>
              </c:strCache>
            </c:strRef>
          </c:cat>
          <c:val>
            <c:numRef>
              <c:f>'All Model'!$F$85:$F$87</c:f>
              <c:numCache>
                <c:formatCode>0</c:formatCode>
                <c:ptCount val="3"/>
                <c:pt idx="0">
                  <c:v>26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</c:ser>
        <c:ser>
          <c:idx val="4"/>
          <c:order val="4"/>
          <c:tx>
            <c:strRef>
              <c:f>'All Model'!$G$84</c:f>
              <c:strCache>
                <c:ptCount val="1"/>
                <c:pt idx="0">
                  <c:v>Very sufficient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'All Model'!$B$85:$B$87</c:f>
              <c:strCache>
                <c:ptCount val="3"/>
                <c:pt idx="0">
                  <c:v>Structural</c:v>
                </c:pt>
                <c:pt idx="1">
                  <c:v>Functional</c:v>
                </c:pt>
                <c:pt idx="2">
                  <c:v>Operational</c:v>
                </c:pt>
              </c:strCache>
            </c:strRef>
          </c:cat>
          <c:val>
            <c:numRef>
              <c:f>'All Model'!$G$85:$G$87</c:f>
              <c:numCache>
                <c:formatCode>0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97409520"/>
        <c:axId val="297410304"/>
      </c:barChart>
      <c:catAx>
        <c:axId val="297409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97410304"/>
        <c:crosses val="autoZero"/>
        <c:auto val="1"/>
        <c:lblAlgn val="ctr"/>
        <c:lblOffset val="100"/>
        <c:noMultiLvlLbl val="0"/>
      </c:catAx>
      <c:valAx>
        <c:axId val="29741030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297409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1292894537094119E-7"/>
          <c:y val="3.172485909380849E-2"/>
          <c:w val="0.98553007621587296"/>
          <c:h val="0.2013979787100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63216216347774E-2"/>
          <c:y val="4.1104680188596039E-2"/>
          <c:w val="0.89328888134706774"/>
          <c:h val="0.446834575509216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'All Model'!$C$95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2C4A80">
                  <a:alpha val="70000"/>
                </a:srgb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pattFill prst="lgConfetti">
                <a:fgClr>
                  <a:srgbClr val="8F45C7"/>
                </a:fgClr>
                <a:bgClr>
                  <a:schemeClr val="bg1"/>
                </a:bgClr>
              </a:pattFill>
              <a:ln>
                <a:solidFill>
                  <a:srgbClr val="7030A0"/>
                </a:solidFill>
              </a:ln>
              <a:effectLst/>
            </c:spPr>
          </c:dPt>
          <c:dPt>
            <c:idx val="8"/>
            <c:invertIfNegative val="0"/>
            <c:bubble3D val="0"/>
            <c:spPr>
              <a:pattFill prst="lgConfetti">
                <a:fgClr>
                  <a:srgbClr val="8F45C7"/>
                </a:fgClr>
                <a:bgClr>
                  <a:schemeClr val="bg1"/>
                </a:bgClr>
              </a:pattFill>
              <a:ln>
                <a:solidFill>
                  <a:srgbClr val="7030A0"/>
                </a:solidFill>
              </a:ln>
              <a:effectLst/>
            </c:spPr>
          </c:dPt>
          <c:dPt>
            <c:idx val="9"/>
            <c:invertIfNegative val="0"/>
            <c:bubble3D val="0"/>
            <c:spPr>
              <a:pattFill prst="lgConfetti">
                <a:fgClr>
                  <a:srgbClr val="8F45C7"/>
                </a:fgClr>
                <a:bgClr>
                  <a:schemeClr val="bg1"/>
                </a:bgClr>
              </a:pattFill>
              <a:ln>
                <a:solidFill>
                  <a:srgbClr val="7030A0"/>
                </a:solidFill>
              </a:ln>
              <a:effectLst/>
            </c:spPr>
          </c:dPt>
          <c:dPt>
            <c:idx val="10"/>
            <c:invertIfNegative val="0"/>
            <c:bubble3D val="0"/>
            <c:spPr>
              <a:pattFill prst="lgConfetti">
                <a:fgClr>
                  <a:srgbClr val="8F45C7"/>
                </a:fgClr>
                <a:bgClr>
                  <a:schemeClr val="bg1"/>
                </a:bgClr>
              </a:pattFill>
              <a:ln>
                <a:solidFill>
                  <a:srgbClr val="7030A0"/>
                </a:solidFill>
              </a:ln>
              <a:effectLst/>
            </c:spPr>
          </c:dPt>
          <c:dPt>
            <c:idx val="11"/>
            <c:invertIfNegative val="0"/>
            <c:bubble3D val="0"/>
            <c:spPr>
              <a:pattFill prst="narHorz">
                <a:fgClr>
                  <a:srgbClr val="00B050"/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</c:dPt>
          <c:dPt>
            <c:idx val="12"/>
            <c:invertIfNegative val="0"/>
            <c:bubble3D val="0"/>
            <c:spPr>
              <a:pattFill prst="narHorz">
                <a:fgClr>
                  <a:srgbClr val="00B050"/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</c:dPt>
          <c:dPt>
            <c:idx val="13"/>
            <c:invertIfNegative val="0"/>
            <c:bubble3D val="0"/>
            <c:spPr>
              <a:pattFill prst="narHorz">
                <a:fgClr>
                  <a:srgbClr val="00B050"/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</c:dPt>
          <c:dPt>
            <c:idx val="14"/>
            <c:invertIfNegative val="0"/>
            <c:bubble3D val="0"/>
            <c:spPr>
              <a:pattFill prst="narHorz">
                <a:fgClr>
                  <a:srgbClr val="00B050"/>
                </a:fgClr>
                <a:bgClr>
                  <a:schemeClr val="bg1"/>
                </a:bgClr>
              </a:patt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</c:dPt>
          <c:cat>
            <c:multiLvlStrRef>
              <c:f>'All Model'!$A$96:$B$110</c:f>
              <c:multiLvlStrCache>
                <c:ptCount val="15"/>
                <c:lvl>
                  <c:pt idx="0">
                    <c:v>Human capital</c:v>
                  </c:pt>
                  <c:pt idx="1">
                    <c:v>Organizational structure</c:v>
                  </c:pt>
                  <c:pt idx="2">
                    <c:v>Training</c:v>
                  </c:pt>
                  <c:pt idx="3">
                    <c:v>Organizational support</c:v>
                  </c:pt>
                  <c:pt idx="4">
                    <c:v>Organizational communication</c:v>
                  </c:pt>
                  <c:pt idx="5">
                    <c:v>Resources</c:v>
                  </c:pt>
                  <c:pt idx="6">
                    <c:v>Organizational formalization</c:v>
                  </c:pt>
                  <c:pt idx="7">
                    <c:v>Curriculum</c:v>
                  </c:pt>
                  <c:pt idx="8">
                    <c:v>Program overview</c:v>
                  </c:pt>
                  <c:pt idx="9">
                    <c:v>Educational resources</c:v>
                  </c:pt>
                  <c:pt idx="10">
                    <c:v>Research</c:v>
                  </c:pt>
                  <c:pt idx="11">
                    <c:v>Teaching planning</c:v>
                  </c:pt>
                  <c:pt idx="12">
                    <c:v>Organizational strategy</c:v>
                  </c:pt>
                  <c:pt idx="13">
                    <c:v>Organizational culture</c:v>
                  </c:pt>
                  <c:pt idx="14">
                    <c:v>Quality assurance and evaluation</c:v>
                  </c:pt>
                </c:lvl>
                <c:lvl>
                  <c:pt idx="0">
                    <c:v>Structural</c:v>
                  </c:pt>
                  <c:pt idx="7">
                    <c:v>Operational</c:v>
                  </c:pt>
                  <c:pt idx="11">
                    <c:v>Functional</c:v>
                  </c:pt>
                </c:lvl>
              </c:multiLvlStrCache>
            </c:multiLvlStrRef>
          </c:cat>
          <c:val>
            <c:numRef>
              <c:f>'All Model'!$C$96:$C$110</c:f>
              <c:numCache>
                <c:formatCode>General</c:formatCode>
                <c:ptCount val="15"/>
                <c:pt idx="0">
                  <c:v>5.0256410256410255</c:v>
                </c:pt>
                <c:pt idx="1">
                  <c:v>4.5641025641025639</c:v>
                </c:pt>
                <c:pt idx="2">
                  <c:v>4.1282051282051286</c:v>
                </c:pt>
                <c:pt idx="3">
                  <c:v>4.0769230769230766</c:v>
                </c:pt>
                <c:pt idx="4">
                  <c:v>3.5641025641025643</c:v>
                </c:pt>
                <c:pt idx="5">
                  <c:v>3.4871794871794872</c:v>
                </c:pt>
                <c:pt idx="6">
                  <c:v>3.1538461538461537</c:v>
                </c:pt>
                <c:pt idx="7">
                  <c:v>3.2307692307692299</c:v>
                </c:pt>
                <c:pt idx="8">
                  <c:v>2.2820512820512819</c:v>
                </c:pt>
                <c:pt idx="9">
                  <c:v>2.2564102564102599</c:v>
                </c:pt>
                <c:pt idx="10">
                  <c:v>2.2307692307692308</c:v>
                </c:pt>
                <c:pt idx="11">
                  <c:v>2.7435897435897401</c:v>
                </c:pt>
                <c:pt idx="12">
                  <c:v>2.6410256410256401</c:v>
                </c:pt>
                <c:pt idx="13">
                  <c:v>2.4102564102564101</c:v>
                </c:pt>
                <c:pt idx="14">
                  <c:v>2.2051282051282053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"/>
        <c:overlap val="20"/>
        <c:axId val="608505576"/>
        <c:axId val="608507928"/>
      </c:barChart>
      <c:catAx>
        <c:axId val="60850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08507928"/>
        <c:crosses val="autoZero"/>
        <c:auto val="1"/>
        <c:lblAlgn val="ctr"/>
        <c:lblOffset val="100"/>
        <c:noMultiLvlLbl val="0"/>
      </c:catAx>
      <c:valAx>
        <c:axId val="60850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cap="all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sz="800"/>
                  <a:t>Score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cap="all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0850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'All Model'!$D$84</c:f>
              <c:strCache>
                <c:ptCount val="1"/>
                <c:pt idx="0">
                  <c:v>Insufficient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'All Model'!$B$85:$B$87</c:f>
              <c:strCache>
                <c:ptCount val="3"/>
                <c:pt idx="0">
                  <c:v>Structural</c:v>
                </c:pt>
                <c:pt idx="1">
                  <c:v>Functional</c:v>
                </c:pt>
                <c:pt idx="2">
                  <c:v>Operational</c:v>
                </c:pt>
              </c:strCache>
            </c:strRef>
          </c:cat>
          <c:val>
            <c:numRef>
              <c:f>'All Model'!$D$85:$D$87</c:f>
              <c:numCache>
                <c:formatCode>0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'All Model'!$E$84</c:f>
              <c:strCache>
                <c:ptCount val="1"/>
                <c:pt idx="0">
                  <c:v>Moderate</c:v>
                </c:pt>
              </c:strCache>
            </c:strRef>
          </c:tx>
          <c:spPr>
            <a:pattFill prst="ltDnDiag">
              <a:fgClr>
                <a:srgbClr val="2C4A80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'All Model'!$B$85:$B$87</c:f>
              <c:strCache>
                <c:ptCount val="3"/>
                <c:pt idx="0">
                  <c:v>Structural</c:v>
                </c:pt>
                <c:pt idx="1">
                  <c:v>Functional</c:v>
                </c:pt>
                <c:pt idx="2">
                  <c:v>Operational</c:v>
                </c:pt>
              </c:strCache>
            </c:strRef>
          </c:cat>
          <c:val>
            <c:numRef>
              <c:f>'All Model'!$E$85:$E$87</c:f>
              <c:numCache>
                <c:formatCode>0</c:formatCode>
                <c:ptCount val="3"/>
                <c:pt idx="0">
                  <c:v>8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ser>
          <c:idx val="2"/>
          <c:order val="2"/>
          <c:tx>
            <c:strRef>
              <c:f>'All Model'!$F$84</c:f>
              <c:strCache>
                <c:ptCount val="1"/>
                <c:pt idx="0">
                  <c:v>Sufficient</c:v>
                </c:pt>
              </c:strCache>
            </c:strRef>
          </c:tx>
          <c:spPr>
            <a:pattFill prst="pct25">
              <a:fgClr>
                <a:schemeClr val="accent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'All Model'!$B$85:$B$87</c:f>
              <c:strCache>
                <c:ptCount val="3"/>
                <c:pt idx="0">
                  <c:v>Structural</c:v>
                </c:pt>
                <c:pt idx="1">
                  <c:v>Functional</c:v>
                </c:pt>
                <c:pt idx="2">
                  <c:v>Operational</c:v>
                </c:pt>
              </c:strCache>
            </c:strRef>
          </c:cat>
          <c:val>
            <c:numRef>
              <c:f>'All Model'!$F$85:$F$87</c:f>
              <c:numCache>
                <c:formatCode>0</c:formatCode>
                <c:ptCount val="3"/>
                <c:pt idx="0">
                  <c:v>26</c:v>
                </c:pt>
                <c:pt idx="1">
                  <c:v>28</c:v>
                </c:pt>
                <c:pt idx="2">
                  <c:v>31</c:v>
                </c:pt>
              </c:numCache>
            </c:numRef>
          </c:val>
        </c:ser>
        <c:ser>
          <c:idx val="3"/>
          <c:order val="3"/>
          <c:tx>
            <c:strRef>
              <c:f>'All Model'!$G$84</c:f>
              <c:strCache>
                <c:ptCount val="1"/>
                <c:pt idx="0">
                  <c:v>Very sufficient</c:v>
                </c:pt>
              </c:strCache>
            </c:strRef>
          </c:tx>
          <c:spPr>
            <a:pattFill prst="pct90">
              <a:fgClr>
                <a:srgbClr val="2C4A8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'All Model'!$B$85:$B$87</c:f>
              <c:strCache>
                <c:ptCount val="3"/>
                <c:pt idx="0">
                  <c:v>Structural</c:v>
                </c:pt>
                <c:pt idx="1">
                  <c:v>Functional</c:v>
                </c:pt>
                <c:pt idx="2">
                  <c:v>Operational</c:v>
                </c:pt>
              </c:strCache>
            </c:strRef>
          </c:cat>
          <c:val>
            <c:numRef>
              <c:f>'All Model'!$G$85:$G$87</c:f>
              <c:numCache>
                <c:formatCode>0</c:formatCode>
                <c:ptCount val="3"/>
                <c:pt idx="0">
                  <c:v>3</c:v>
                </c:pt>
                <c:pt idx="1">
                  <c:v>5</c:v>
                </c:pt>
                <c:pt idx="2">
                  <c:v>3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608508712"/>
        <c:axId val="608506752"/>
      </c:barChart>
      <c:catAx>
        <c:axId val="608508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08506752"/>
        <c:crosses val="autoZero"/>
        <c:auto val="1"/>
        <c:lblAlgn val="ctr"/>
        <c:lblOffset val="100"/>
        <c:noMultiLvlLbl val="0"/>
      </c:catAx>
      <c:valAx>
        <c:axId val="6085067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608508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'Statistics Structural Dim'!$C$123</c:f>
              <c:strCache>
                <c:ptCount val="1"/>
                <c:pt idx="0">
                  <c:v>Very low (%)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'Statistics Structural Dim'!$B$124:$B$130</c:f>
              <c:strCache>
                <c:ptCount val="7"/>
                <c:pt idx="0">
                  <c:v>Org. Support</c:v>
                </c:pt>
                <c:pt idx="1">
                  <c:v>Training</c:v>
                </c:pt>
                <c:pt idx="2">
                  <c:v>Human capital</c:v>
                </c:pt>
                <c:pt idx="3">
                  <c:v>Org. Communication</c:v>
                </c:pt>
                <c:pt idx="4">
                  <c:v>Resources</c:v>
                </c:pt>
                <c:pt idx="5">
                  <c:v>Org. Structure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Dim'!$C$124:$C$130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'Statistics Structural Dim'!$D$123</c:f>
              <c:strCache>
                <c:ptCount val="1"/>
                <c:pt idx="0">
                  <c:v>Low (%)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'Statistics Structural Dim'!$B$124:$B$130</c:f>
              <c:strCache>
                <c:ptCount val="7"/>
                <c:pt idx="0">
                  <c:v>Org. Support</c:v>
                </c:pt>
                <c:pt idx="1">
                  <c:v>Training</c:v>
                </c:pt>
                <c:pt idx="2">
                  <c:v>Human capital</c:v>
                </c:pt>
                <c:pt idx="3">
                  <c:v>Org. Communication</c:v>
                </c:pt>
                <c:pt idx="4">
                  <c:v>Resources</c:v>
                </c:pt>
                <c:pt idx="5">
                  <c:v>Org. Structure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Dim'!$D$124:$D$130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ser>
          <c:idx val="2"/>
          <c:order val="2"/>
          <c:tx>
            <c:strRef>
              <c:f>'Statistics Structural Dim'!$E$123</c:f>
              <c:strCache>
                <c:ptCount val="1"/>
                <c:pt idx="0">
                  <c:v>Moderate (%)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'Statistics Structural Dim'!$B$124:$B$130</c:f>
              <c:strCache>
                <c:ptCount val="7"/>
                <c:pt idx="0">
                  <c:v>Org. Support</c:v>
                </c:pt>
                <c:pt idx="1">
                  <c:v>Training</c:v>
                </c:pt>
                <c:pt idx="2">
                  <c:v>Human capital</c:v>
                </c:pt>
                <c:pt idx="3">
                  <c:v>Org. Communication</c:v>
                </c:pt>
                <c:pt idx="4">
                  <c:v>Resources</c:v>
                </c:pt>
                <c:pt idx="5">
                  <c:v>Org. Structure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Dim'!$E$124:$E$130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7</c:v>
                </c:pt>
                <c:pt idx="5">
                  <c:v>3</c:v>
                </c:pt>
                <c:pt idx="6">
                  <c:v>9</c:v>
                </c:pt>
              </c:numCache>
            </c:numRef>
          </c:val>
        </c:ser>
        <c:ser>
          <c:idx val="3"/>
          <c:order val="3"/>
          <c:tx>
            <c:strRef>
              <c:f>'Statistics Structural Dim'!$F$123</c:f>
              <c:strCache>
                <c:ptCount val="1"/>
                <c:pt idx="0">
                  <c:v>High (%)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'Statistics Structural Dim'!$B$124:$B$130</c:f>
              <c:strCache>
                <c:ptCount val="7"/>
                <c:pt idx="0">
                  <c:v>Org. Support</c:v>
                </c:pt>
                <c:pt idx="1">
                  <c:v>Training</c:v>
                </c:pt>
                <c:pt idx="2">
                  <c:v>Human capital</c:v>
                </c:pt>
                <c:pt idx="3">
                  <c:v>Org. Communication</c:v>
                </c:pt>
                <c:pt idx="4">
                  <c:v>Resources</c:v>
                </c:pt>
                <c:pt idx="5">
                  <c:v>Org. Structure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Dim'!$F$124:$F$130</c:f>
              <c:numCache>
                <c:formatCode>General</c:formatCode>
                <c:ptCount val="7"/>
                <c:pt idx="0">
                  <c:v>21</c:v>
                </c:pt>
                <c:pt idx="1">
                  <c:v>15</c:v>
                </c:pt>
                <c:pt idx="2">
                  <c:v>17</c:v>
                </c:pt>
                <c:pt idx="3">
                  <c:v>23</c:v>
                </c:pt>
                <c:pt idx="4">
                  <c:v>14</c:v>
                </c:pt>
                <c:pt idx="5">
                  <c:v>19</c:v>
                </c:pt>
                <c:pt idx="6">
                  <c:v>22</c:v>
                </c:pt>
              </c:numCache>
            </c:numRef>
          </c:val>
        </c:ser>
        <c:ser>
          <c:idx val="4"/>
          <c:order val="4"/>
          <c:tx>
            <c:strRef>
              <c:f>'Statistics Structural Dim'!$G$123</c:f>
              <c:strCache>
                <c:ptCount val="1"/>
                <c:pt idx="0">
                  <c:v>Very high (%)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'Statistics Structural Dim'!$B$124:$B$130</c:f>
              <c:strCache>
                <c:ptCount val="7"/>
                <c:pt idx="0">
                  <c:v>Org. Support</c:v>
                </c:pt>
                <c:pt idx="1">
                  <c:v>Training</c:v>
                </c:pt>
                <c:pt idx="2">
                  <c:v>Human capital</c:v>
                </c:pt>
                <c:pt idx="3">
                  <c:v>Org. Communication</c:v>
                </c:pt>
                <c:pt idx="4">
                  <c:v>Resources</c:v>
                </c:pt>
                <c:pt idx="5">
                  <c:v>Org. Structure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Dim'!$G$124:$G$130</c:f>
              <c:numCache>
                <c:formatCode>General</c:formatCode>
                <c:ptCount val="7"/>
                <c:pt idx="0">
                  <c:v>12</c:v>
                </c:pt>
                <c:pt idx="1">
                  <c:v>18</c:v>
                </c:pt>
                <c:pt idx="2">
                  <c:v>19</c:v>
                </c:pt>
                <c:pt idx="3">
                  <c:v>7</c:v>
                </c:pt>
                <c:pt idx="4">
                  <c:v>15</c:v>
                </c:pt>
                <c:pt idx="5">
                  <c:v>15</c:v>
                </c:pt>
                <c:pt idx="6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6630832"/>
        <c:axId val="296631616"/>
      </c:barChart>
      <c:catAx>
        <c:axId val="296630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96631616"/>
        <c:crosses val="autoZero"/>
        <c:auto val="1"/>
        <c:lblAlgn val="ctr"/>
        <c:lblOffset val="100"/>
        <c:noMultiLvlLbl val="0"/>
      </c:catAx>
      <c:valAx>
        <c:axId val="296631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9663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'Statistics Structural Dim'!$B$139</c:f>
              <c:strCache>
                <c:ptCount val="1"/>
                <c:pt idx="0">
                  <c:v>Frecuencia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'Statistics Structural Dim'!$C$138:$G$138</c:f>
              <c:strCache>
                <c:ptCount val="5"/>
                <c:pt idx="0">
                  <c:v>Very insufficient</c:v>
                </c:pt>
                <c:pt idx="1">
                  <c:v>Insufficient</c:v>
                </c:pt>
                <c:pt idx="2">
                  <c:v>Moderate</c:v>
                </c:pt>
                <c:pt idx="3">
                  <c:v>Sufficient</c:v>
                </c:pt>
                <c:pt idx="4">
                  <c:v>Very sufficient</c:v>
                </c:pt>
              </c:strCache>
            </c:strRef>
          </c:cat>
          <c:val>
            <c:numRef>
              <c:f>'Statistics Structural Dim'!$C$139:$G$139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26</c:v>
                </c:pt>
                <c:pt idx="4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96629656"/>
        <c:axId val="296628480"/>
      </c:barChart>
      <c:catAx>
        <c:axId val="29662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96628480"/>
        <c:crosses val="autoZero"/>
        <c:auto val="1"/>
        <c:lblAlgn val="ctr"/>
        <c:lblOffset val="100"/>
        <c:noMultiLvlLbl val="0"/>
      </c:catAx>
      <c:valAx>
        <c:axId val="296628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CO"/>
          </a:p>
        </c:txPr>
        <c:crossAx val="296629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37972706682691"/>
          <c:y val="5.0925925925925923E-2"/>
          <c:w val="0.46776739356178609"/>
          <c:h val="0.792269620958833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'Statistics Structural Dim'!$C$34</c:f>
              <c:strCache>
                <c:ptCount val="1"/>
                <c:pt idx="0">
                  <c:v>Nothing (%)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'Statistics Structural Dim'!$A$35:$B$58</c:f>
              <c:multiLvlStrCache>
                <c:ptCount val="24"/>
                <c:lvl>
                  <c:pt idx="0">
                    <c:v>Support from senior management</c:v>
                  </c:pt>
                  <c:pt idx="1">
                    <c:v>Administrative assistance</c:v>
                  </c:pt>
                  <c:pt idx="2">
                    <c:v>Technical support</c:v>
                  </c:pt>
                  <c:pt idx="3">
                    <c:v>Academic support</c:v>
                  </c:pt>
                  <c:pt idx="4">
                    <c:v>Training in ICT</c:v>
                  </c:pt>
                  <c:pt idx="5">
                    <c:v>Training in pedagogy</c:v>
                  </c:pt>
                  <c:pt idx="6">
                    <c:v>Induction to the organization</c:v>
                  </c:pt>
                  <c:pt idx="7">
                    <c:v>Sensitization on virtual education</c:v>
                  </c:pt>
                  <c:pt idx="8">
                    <c:v>Knowledge and skills of HC</c:v>
                  </c:pt>
                  <c:pt idx="9">
                    <c:v>Human capital profile</c:v>
                  </c:pt>
                  <c:pt idx="10">
                    <c:v>Personal practice</c:v>
                  </c:pt>
                  <c:pt idx="11">
                    <c:v>Relational practice</c:v>
                  </c:pt>
                  <c:pt idx="12">
                    <c:v>Channels and media</c:v>
                  </c:pt>
                  <c:pt idx="13">
                    <c:v>Formal communication</c:v>
                  </c:pt>
                  <c:pt idx="14">
                    <c:v>Information flow</c:v>
                  </c:pt>
                  <c:pt idx="15">
                    <c:v>Administrative</c:v>
                  </c:pt>
                  <c:pt idx="16">
                    <c:v>Economic</c:v>
                  </c:pt>
                  <c:pt idx="17">
                    <c:v>Physical and temporal</c:v>
                  </c:pt>
                  <c:pt idx="18">
                    <c:v>IT</c:v>
                  </c:pt>
                  <c:pt idx="19">
                    <c:v>Structural configuration</c:v>
                  </c:pt>
                  <c:pt idx="20">
                    <c:v>Distribution of authority</c:v>
                  </c:pt>
                  <c:pt idx="21">
                    <c:v>Development of regulations</c:v>
                  </c:pt>
                  <c:pt idx="22">
                    <c:v>Recognition and use of institutional standards</c:v>
                  </c:pt>
                  <c:pt idx="23">
                    <c:v>Work roles and functions</c:v>
                  </c:pt>
                </c:lvl>
                <c:lvl>
                  <c:pt idx="0">
                    <c:v>Org. Support</c:v>
                  </c:pt>
                  <c:pt idx="4">
                    <c:v>Training</c:v>
                  </c:pt>
                  <c:pt idx="8">
                    <c:v>Human capital</c:v>
                  </c:pt>
                  <c:pt idx="12">
                    <c:v>Org. Communication</c:v>
                  </c:pt>
                  <c:pt idx="15">
                    <c:v>Resources</c:v>
                  </c:pt>
                  <c:pt idx="19">
                    <c:v>Org. Structure</c:v>
                  </c:pt>
                  <c:pt idx="21">
                    <c:v>Org. Formalization</c:v>
                  </c:pt>
                </c:lvl>
              </c:multiLvlStrCache>
            </c:multiLvlStrRef>
          </c:cat>
          <c:val>
            <c:numRef>
              <c:f>'Statistics Structural Dim'!$C$35:$C$58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1"/>
          <c:tx>
            <c:strRef>
              <c:f>'Statistics Structural Dim'!$D$34</c:f>
              <c:strCache>
                <c:ptCount val="1"/>
                <c:pt idx="0">
                  <c:v>Slightly (%)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Structural Dim'!$A$35:$B$58</c:f>
              <c:multiLvlStrCache>
                <c:ptCount val="24"/>
                <c:lvl>
                  <c:pt idx="0">
                    <c:v>Support from senior management</c:v>
                  </c:pt>
                  <c:pt idx="1">
                    <c:v>Administrative assistance</c:v>
                  </c:pt>
                  <c:pt idx="2">
                    <c:v>Technical support</c:v>
                  </c:pt>
                  <c:pt idx="3">
                    <c:v>Academic support</c:v>
                  </c:pt>
                  <c:pt idx="4">
                    <c:v>Training in ICT</c:v>
                  </c:pt>
                  <c:pt idx="5">
                    <c:v>Training in pedagogy</c:v>
                  </c:pt>
                  <c:pt idx="6">
                    <c:v>Induction to the organization</c:v>
                  </c:pt>
                  <c:pt idx="7">
                    <c:v>Sensitization on virtual education</c:v>
                  </c:pt>
                  <c:pt idx="8">
                    <c:v>Knowledge and skills of HC</c:v>
                  </c:pt>
                  <c:pt idx="9">
                    <c:v>Human capital profile</c:v>
                  </c:pt>
                  <c:pt idx="10">
                    <c:v>Personal practice</c:v>
                  </c:pt>
                  <c:pt idx="11">
                    <c:v>Relational practice</c:v>
                  </c:pt>
                  <c:pt idx="12">
                    <c:v>Channels and media</c:v>
                  </c:pt>
                  <c:pt idx="13">
                    <c:v>Formal communication</c:v>
                  </c:pt>
                  <c:pt idx="14">
                    <c:v>Information flow</c:v>
                  </c:pt>
                  <c:pt idx="15">
                    <c:v>Administrative</c:v>
                  </c:pt>
                  <c:pt idx="16">
                    <c:v>Economic</c:v>
                  </c:pt>
                  <c:pt idx="17">
                    <c:v>Physical and temporal</c:v>
                  </c:pt>
                  <c:pt idx="18">
                    <c:v>IT</c:v>
                  </c:pt>
                  <c:pt idx="19">
                    <c:v>Structural configuration</c:v>
                  </c:pt>
                  <c:pt idx="20">
                    <c:v>Distribution of authority</c:v>
                  </c:pt>
                  <c:pt idx="21">
                    <c:v>Development of regulations</c:v>
                  </c:pt>
                  <c:pt idx="22">
                    <c:v>Recognition and use of institutional standards</c:v>
                  </c:pt>
                  <c:pt idx="23">
                    <c:v>Work roles and functions</c:v>
                  </c:pt>
                </c:lvl>
                <c:lvl>
                  <c:pt idx="0">
                    <c:v>Org. Support</c:v>
                  </c:pt>
                  <c:pt idx="4">
                    <c:v>Training</c:v>
                  </c:pt>
                  <c:pt idx="8">
                    <c:v>Human capital</c:v>
                  </c:pt>
                  <c:pt idx="12">
                    <c:v>Org. Communication</c:v>
                  </c:pt>
                  <c:pt idx="15">
                    <c:v>Resources</c:v>
                  </c:pt>
                  <c:pt idx="19">
                    <c:v>Org. Structure</c:v>
                  </c:pt>
                  <c:pt idx="21">
                    <c:v>Org. Formalization</c:v>
                  </c:pt>
                </c:lvl>
              </c:multiLvlStrCache>
            </c:multiLvlStrRef>
          </c:cat>
          <c:val>
            <c:numRef>
              <c:f>'Statistics Structural Dim'!$D$35:$D$58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</c:ser>
        <c:ser>
          <c:idx val="2"/>
          <c:order val="2"/>
          <c:tx>
            <c:strRef>
              <c:f>'Statistics Structural Dim'!$E$34</c:f>
              <c:strCache>
                <c:ptCount val="1"/>
                <c:pt idx="0">
                  <c:v>Moderately (%)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2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Structural Dim'!$A$35:$B$58</c:f>
              <c:multiLvlStrCache>
                <c:ptCount val="24"/>
                <c:lvl>
                  <c:pt idx="0">
                    <c:v>Support from senior management</c:v>
                  </c:pt>
                  <c:pt idx="1">
                    <c:v>Administrative assistance</c:v>
                  </c:pt>
                  <c:pt idx="2">
                    <c:v>Technical support</c:v>
                  </c:pt>
                  <c:pt idx="3">
                    <c:v>Academic support</c:v>
                  </c:pt>
                  <c:pt idx="4">
                    <c:v>Training in ICT</c:v>
                  </c:pt>
                  <c:pt idx="5">
                    <c:v>Training in pedagogy</c:v>
                  </c:pt>
                  <c:pt idx="6">
                    <c:v>Induction to the organization</c:v>
                  </c:pt>
                  <c:pt idx="7">
                    <c:v>Sensitization on virtual education</c:v>
                  </c:pt>
                  <c:pt idx="8">
                    <c:v>Knowledge and skills of HC</c:v>
                  </c:pt>
                  <c:pt idx="9">
                    <c:v>Human capital profile</c:v>
                  </c:pt>
                  <c:pt idx="10">
                    <c:v>Personal practice</c:v>
                  </c:pt>
                  <c:pt idx="11">
                    <c:v>Relational practice</c:v>
                  </c:pt>
                  <c:pt idx="12">
                    <c:v>Channels and media</c:v>
                  </c:pt>
                  <c:pt idx="13">
                    <c:v>Formal communication</c:v>
                  </c:pt>
                  <c:pt idx="14">
                    <c:v>Information flow</c:v>
                  </c:pt>
                  <c:pt idx="15">
                    <c:v>Administrative</c:v>
                  </c:pt>
                  <c:pt idx="16">
                    <c:v>Economic</c:v>
                  </c:pt>
                  <c:pt idx="17">
                    <c:v>Physical and temporal</c:v>
                  </c:pt>
                  <c:pt idx="18">
                    <c:v>IT</c:v>
                  </c:pt>
                  <c:pt idx="19">
                    <c:v>Structural configuration</c:v>
                  </c:pt>
                  <c:pt idx="20">
                    <c:v>Distribution of authority</c:v>
                  </c:pt>
                  <c:pt idx="21">
                    <c:v>Development of regulations</c:v>
                  </c:pt>
                  <c:pt idx="22">
                    <c:v>Recognition and use of institutional standards</c:v>
                  </c:pt>
                  <c:pt idx="23">
                    <c:v>Work roles and functions</c:v>
                  </c:pt>
                </c:lvl>
                <c:lvl>
                  <c:pt idx="0">
                    <c:v>Org. Support</c:v>
                  </c:pt>
                  <c:pt idx="4">
                    <c:v>Training</c:v>
                  </c:pt>
                  <c:pt idx="8">
                    <c:v>Human capital</c:v>
                  </c:pt>
                  <c:pt idx="12">
                    <c:v>Org. Communication</c:v>
                  </c:pt>
                  <c:pt idx="15">
                    <c:v>Resources</c:v>
                  </c:pt>
                  <c:pt idx="19">
                    <c:v>Org. Structure</c:v>
                  </c:pt>
                  <c:pt idx="21">
                    <c:v>Org. Formalization</c:v>
                  </c:pt>
                </c:lvl>
              </c:multiLvlStrCache>
            </c:multiLvlStrRef>
          </c:cat>
          <c:val>
            <c:numRef>
              <c:f>'Statistics Structural Dim'!$E$35:$E$58</c:f>
              <c:numCache>
                <c:formatCode>General</c:formatCode>
                <c:ptCount val="24"/>
                <c:pt idx="0">
                  <c:v>3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16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5</c:v>
                </c:pt>
                <c:pt idx="13">
                  <c:v>11</c:v>
                </c:pt>
                <c:pt idx="14">
                  <c:v>2</c:v>
                </c:pt>
                <c:pt idx="15">
                  <c:v>11</c:v>
                </c:pt>
                <c:pt idx="16">
                  <c:v>1</c:v>
                </c:pt>
                <c:pt idx="17">
                  <c:v>12</c:v>
                </c:pt>
                <c:pt idx="18">
                  <c:v>1</c:v>
                </c:pt>
                <c:pt idx="19">
                  <c:v>4</c:v>
                </c:pt>
                <c:pt idx="20">
                  <c:v>9</c:v>
                </c:pt>
                <c:pt idx="21">
                  <c:v>8</c:v>
                </c:pt>
                <c:pt idx="22">
                  <c:v>4</c:v>
                </c:pt>
                <c:pt idx="23">
                  <c:v>5</c:v>
                </c:pt>
              </c:numCache>
            </c:numRef>
          </c:val>
        </c:ser>
        <c:ser>
          <c:idx val="3"/>
          <c:order val="3"/>
          <c:tx>
            <c:strRef>
              <c:f>'Statistics Structural Dim'!$F$34</c:f>
              <c:strCache>
                <c:ptCount val="1"/>
                <c:pt idx="0">
                  <c:v>Highly (%)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Structural Dim'!$A$35:$B$58</c:f>
              <c:multiLvlStrCache>
                <c:ptCount val="24"/>
                <c:lvl>
                  <c:pt idx="0">
                    <c:v>Support from senior management</c:v>
                  </c:pt>
                  <c:pt idx="1">
                    <c:v>Administrative assistance</c:v>
                  </c:pt>
                  <c:pt idx="2">
                    <c:v>Technical support</c:v>
                  </c:pt>
                  <c:pt idx="3">
                    <c:v>Academic support</c:v>
                  </c:pt>
                  <c:pt idx="4">
                    <c:v>Training in ICT</c:v>
                  </c:pt>
                  <c:pt idx="5">
                    <c:v>Training in pedagogy</c:v>
                  </c:pt>
                  <c:pt idx="6">
                    <c:v>Induction to the organization</c:v>
                  </c:pt>
                  <c:pt idx="7">
                    <c:v>Sensitization on virtual education</c:v>
                  </c:pt>
                  <c:pt idx="8">
                    <c:v>Knowledge and skills of HC</c:v>
                  </c:pt>
                  <c:pt idx="9">
                    <c:v>Human capital profile</c:v>
                  </c:pt>
                  <c:pt idx="10">
                    <c:v>Personal practice</c:v>
                  </c:pt>
                  <c:pt idx="11">
                    <c:v>Relational practice</c:v>
                  </c:pt>
                  <c:pt idx="12">
                    <c:v>Channels and media</c:v>
                  </c:pt>
                  <c:pt idx="13">
                    <c:v>Formal communication</c:v>
                  </c:pt>
                  <c:pt idx="14">
                    <c:v>Information flow</c:v>
                  </c:pt>
                  <c:pt idx="15">
                    <c:v>Administrative</c:v>
                  </c:pt>
                  <c:pt idx="16">
                    <c:v>Economic</c:v>
                  </c:pt>
                  <c:pt idx="17">
                    <c:v>Physical and temporal</c:v>
                  </c:pt>
                  <c:pt idx="18">
                    <c:v>IT</c:v>
                  </c:pt>
                  <c:pt idx="19">
                    <c:v>Structural configuration</c:v>
                  </c:pt>
                  <c:pt idx="20">
                    <c:v>Distribution of authority</c:v>
                  </c:pt>
                  <c:pt idx="21">
                    <c:v>Development of regulations</c:v>
                  </c:pt>
                  <c:pt idx="22">
                    <c:v>Recognition and use of institutional standards</c:v>
                  </c:pt>
                  <c:pt idx="23">
                    <c:v>Work roles and functions</c:v>
                  </c:pt>
                </c:lvl>
                <c:lvl>
                  <c:pt idx="0">
                    <c:v>Org. Support</c:v>
                  </c:pt>
                  <c:pt idx="4">
                    <c:v>Training</c:v>
                  </c:pt>
                  <c:pt idx="8">
                    <c:v>Human capital</c:v>
                  </c:pt>
                  <c:pt idx="12">
                    <c:v>Org. Communication</c:v>
                  </c:pt>
                  <c:pt idx="15">
                    <c:v>Resources</c:v>
                  </c:pt>
                  <c:pt idx="19">
                    <c:v>Org. Structure</c:v>
                  </c:pt>
                  <c:pt idx="21">
                    <c:v>Org. Formalization</c:v>
                  </c:pt>
                </c:lvl>
              </c:multiLvlStrCache>
            </c:multiLvlStrRef>
          </c:cat>
          <c:val>
            <c:numRef>
              <c:f>'Statistics Structural Dim'!$F$35:$F$58</c:f>
              <c:numCache>
                <c:formatCode>General</c:formatCode>
                <c:ptCount val="24"/>
                <c:pt idx="0">
                  <c:v>15</c:v>
                </c:pt>
                <c:pt idx="1">
                  <c:v>25</c:v>
                </c:pt>
                <c:pt idx="2">
                  <c:v>16</c:v>
                </c:pt>
                <c:pt idx="3">
                  <c:v>14</c:v>
                </c:pt>
                <c:pt idx="4">
                  <c:v>19</c:v>
                </c:pt>
                <c:pt idx="5">
                  <c:v>11</c:v>
                </c:pt>
                <c:pt idx="6">
                  <c:v>20</c:v>
                </c:pt>
                <c:pt idx="7">
                  <c:v>19</c:v>
                </c:pt>
                <c:pt idx="8">
                  <c:v>7</c:v>
                </c:pt>
                <c:pt idx="9">
                  <c:v>13</c:v>
                </c:pt>
                <c:pt idx="10">
                  <c:v>25</c:v>
                </c:pt>
                <c:pt idx="11">
                  <c:v>27</c:v>
                </c:pt>
                <c:pt idx="12">
                  <c:v>19</c:v>
                </c:pt>
                <c:pt idx="13">
                  <c:v>22</c:v>
                </c:pt>
                <c:pt idx="14">
                  <c:v>14</c:v>
                </c:pt>
                <c:pt idx="15">
                  <c:v>17</c:v>
                </c:pt>
                <c:pt idx="16">
                  <c:v>15</c:v>
                </c:pt>
                <c:pt idx="17">
                  <c:v>18</c:v>
                </c:pt>
                <c:pt idx="18">
                  <c:v>17</c:v>
                </c:pt>
                <c:pt idx="19">
                  <c:v>17</c:v>
                </c:pt>
                <c:pt idx="20">
                  <c:v>19</c:v>
                </c:pt>
                <c:pt idx="21">
                  <c:v>20</c:v>
                </c:pt>
                <c:pt idx="22">
                  <c:v>24</c:v>
                </c:pt>
                <c:pt idx="23">
                  <c:v>9</c:v>
                </c:pt>
              </c:numCache>
            </c:numRef>
          </c:val>
        </c:ser>
        <c:ser>
          <c:idx val="4"/>
          <c:order val="4"/>
          <c:tx>
            <c:strRef>
              <c:f>'Statistics Structural Dim'!$G$34</c:f>
              <c:strCache>
                <c:ptCount val="1"/>
                <c:pt idx="0">
                  <c:v>Extremely (%)</c:v>
                </c:pt>
              </c:strCache>
            </c:strRef>
          </c:tx>
          <c:spPr>
            <a:solidFill>
              <a:srgbClr val="002060">
                <a:alpha val="70000"/>
              </a:srgb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'Statistics Structural Dim'!$A$35:$B$58</c:f>
              <c:multiLvlStrCache>
                <c:ptCount val="24"/>
                <c:lvl>
                  <c:pt idx="0">
                    <c:v>Support from senior management</c:v>
                  </c:pt>
                  <c:pt idx="1">
                    <c:v>Administrative assistance</c:v>
                  </c:pt>
                  <c:pt idx="2">
                    <c:v>Technical support</c:v>
                  </c:pt>
                  <c:pt idx="3">
                    <c:v>Academic support</c:v>
                  </c:pt>
                  <c:pt idx="4">
                    <c:v>Training in ICT</c:v>
                  </c:pt>
                  <c:pt idx="5">
                    <c:v>Training in pedagogy</c:v>
                  </c:pt>
                  <c:pt idx="6">
                    <c:v>Induction to the organization</c:v>
                  </c:pt>
                  <c:pt idx="7">
                    <c:v>Sensitization on virtual education</c:v>
                  </c:pt>
                  <c:pt idx="8">
                    <c:v>Knowledge and skills of HC</c:v>
                  </c:pt>
                  <c:pt idx="9">
                    <c:v>Human capital profile</c:v>
                  </c:pt>
                  <c:pt idx="10">
                    <c:v>Personal practice</c:v>
                  </c:pt>
                  <c:pt idx="11">
                    <c:v>Relational practice</c:v>
                  </c:pt>
                  <c:pt idx="12">
                    <c:v>Channels and media</c:v>
                  </c:pt>
                  <c:pt idx="13">
                    <c:v>Formal communication</c:v>
                  </c:pt>
                  <c:pt idx="14">
                    <c:v>Information flow</c:v>
                  </c:pt>
                  <c:pt idx="15">
                    <c:v>Administrative</c:v>
                  </c:pt>
                  <c:pt idx="16">
                    <c:v>Economic</c:v>
                  </c:pt>
                  <c:pt idx="17">
                    <c:v>Physical and temporal</c:v>
                  </c:pt>
                  <c:pt idx="18">
                    <c:v>IT</c:v>
                  </c:pt>
                  <c:pt idx="19">
                    <c:v>Structural configuration</c:v>
                  </c:pt>
                  <c:pt idx="20">
                    <c:v>Distribution of authority</c:v>
                  </c:pt>
                  <c:pt idx="21">
                    <c:v>Development of regulations</c:v>
                  </c:pt>
                  <c:pt idx="22">
                    <c:v>Recognition and use of institutional standards</c:v>
                  </c:pt>
                  <c:pt idx="23">
                    <c:v>Work roles and functions</c:v>
                  </c:pt>
                </c:lvl>
                <c:lvl>
                  <c:pt idx="0">
                    <c:v>Org. Support</c:v>
                  </c:pt>
                  <c:pt idx="4">
                    <c:v>Training</c:v>
                  </c:pt>
                  <c:pt idx="8">
                    <c:v>Human capital</c:v>
                  </c:pt>
                  <c:pt idx="12">
                    <c:v>Org. Communication</c:v>
                  </c:pt>
                  <c:pt idx="15">
                    <c:v>Resources</c:v>
                  </c:pt>
                  <c:pt idx="19">
                    <c:v>Org. Structure</c:v>
                  </c:pt>
                  <c:pt idx="21">
                    <c:v>Org. Formalization</c:v>
                  </c:pt>
                </c:lvl>
              </c:multiLvlStrCache>
            </c:multiLvlStrRef>
          </c:cat>
          <c:val>
            <c:numRef>
              <c:f>'Statistics Structural Dim'!$G$35:$G$58</c:f>
              <c:numCache>
                <c:formatCode>General</c:formatCode>
                <c:ptCount val="24"/>
                <c:pt idx="0">
                  <c:v>21</c:v>
                </c:pt>
                <c:pt idx="1">
                  <c:v>5</c:v>
                </c:pt>
                <c:pt idx="2">
                  <c:v>18</c:v>
                </c:pt>
                <c:pt idx="3">
                  <c:v>23</c:v>
                </c:pt>
                <c:pt idx="4">
                  <c:v>17</c:v>
                </c:pt>
                <c:pt idx="5">
                  <c:v>26</c:v>
                </c:pt>
                <c:pt idx="6">
                  <c:v>3</c:v>
                </c:pt>
                <c:pt idx="7">
                  <c:v>17</c:v>
                </c:pt>
                <c:pt idx="8">
                  <c:v>28</c:v>
                </c:pt>
                <c:pt idx="9">
                  <c:v>22</c:v>
                </c:pt>
                <c:pt idx="10">
                  <c:v>10</c:v>
                </c:pt>
                <c:pt idx="11">
                  <c:v>10</c:v>
                </c:pt>
                <c:pt idx="12">
                  <c:v>15</c:v>
                </c:pt>
                <c:pt idx="13">
                  <c:v>5</c:v>
                </c:pt>
                <c:pt idx="14">
                  <c:v>23</c:v>
                </c:pt>
                <c:pt idx="15">
                  <c:v>11</c:v>
                </c:pt>
                <c:pt idx="16">
                  <c:v>23</c:v>
                </c:pt>
                <c:pt idx="17">
                  <c:v>9</c:v>
                </c:pt>
                <c:pt idx="18">
                  <c:v>21</c:v>
                </c:pt>
                <c:pt idx="19">
                  <c:v>17</c:v>
                </c:pt>
                <c:pt idx="20">
                  <c:v>11</c:v>
                </c:pt>
                <c:pt idx="21">
                  <c:v>9</c:v>
                </c:pt>
                <c:pt idx="22">
                  <c:v>9</c:v>
                </c:pt>
                <c:pt idx="23">
                  <c:v>25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293775792"/>
        <c:axId val="293705432"/>
      </c:barChart>
      <c:catAx>
        <c:axId val="2937757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93705432"/>
        <c:crosses val="autoZero"/>
        <c:auto val="1"/>
        <c:lblAlgn val="ctr"/>
        <c:lblOffset val="100"/>
        <c:noMultiLvlLbl val="0"/>
      </c:catAx>
      <c:valAx>
        <c:axId val="293705432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9377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44018228327948"/>
          <c:y val="0.9187631555335245"/>
          <c:w val="0.71225362697081762"/>
          <c:h val="6.52082142833619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'Statistics Structural Dim'!$C$64</c:f>
              <c:strCache>
                <c:ptCount val="1"/>
                <c:pt idx="0">
                  <c:v>Nothing (%)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Structural Dim'!$B$65:$B$71</c:f>
              <c:strCache>
                <c:ptCount val="7"/>
                <c:pt idx="0">
                  <c:v>Org. Support</c:v>
                </c:pt>
                <c:pt idx="1">
                  <c:v>Training</c:v>
                </c:pt>
                <c:pt idx="2">
                  <c:v>Human capital</c:v>
                </c:pt>
                <c:pt idx="3">
                  <c:v>Org. Communication</c:v>
                </c:pt>
                <c:pt idx="4">
                  <c:v>Resources</c:v>
                </c:pt>
                <c:pt idx="5">
                  <c:v>Org. Structure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Dim'!$C$65:$C$71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'Statistics Structural Dim'!$D$64</c:f>
              <c:strCache>
                <c:ptCount val="1"/>
                <c:pt idx="0">
                  <c:v>Slightly (%)</c:v>
                </c:pt>
              </c:strCache>
            </c:strRef>
          </c:tx>
          <c:spPr>
            <a:solidFill>
              <a:srgbClr val="2C4A8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Structural Dim'!$B$65:$B$71</c:f>
              <c:strCache>
                <c:ptCount val="7"/>
                <c:pt idx="0">
                  <c:v>Org. Support</c:v>
                </c:pt>
                <c:pt idx="1">
                  <c:v>Training</c:v>
                </c:pt>
                <c:pt idx="2">
                  <c:v>Human capital</c:v>
                </c:pt>
                <c:pt idx="3">
                  <c:v>Org. Communication</c:v>
                </c:pt>
                <c:pt idx="4">
                  <c:v>Resources</c:v>
                </c:pt>
                <c:pt idx="5">
                  <c:v>Org. Structure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Dim'!$D$65:$D$71</c:f>
              <c:numCache>
                <c:formatCode>0</c:formatCode>
                <c:ptCount val="7"/>
                <c:pt idx="0">
                  <c:v>0.25</c:v>
                </c:pt>
                <c:pt idx="1">
                  <c:v>0.25</c:v>
                </c:pt>
                <c:pt idx="2">
                  <c:v>0</c:v>
                </c:pt>
                <c:pt idx="3">
                  <c:v>0.33</c:v>
                </c:pt>
                <c:pt idx="4">
                  <c:v>0</c:v>
                </c:pt>
                <c:pt idx="5">
                  <c:v>0.5</c:v>
                </c:pt>
                <c:pt idx="6">
                  <c:v>1.33</c:v>
                </c:pt>
              </c:numCache>
            </c:numRef>
          </c:val>
        </c:ser>
        <c:ser>
          <c:idx val="2"/>
          <c:order val="2"/>
          <c:tx>
            <c:strRef>
              <c:f>'Statistics Structural Dim'!$E$64</c:f>
              <c:strCache>
                <c:ptCount val="1"/>
                <c:pt idx="0">
                  <c:v>Moderately (%)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Structural Dim'!$B$65:$B$71</c:f>
              <c:strCache>
                <c:ptCount val="7"/>
                <c:pt idx="0">
                  <c:v>Org. Support</c:v>
                </c:pt>
                <c:pt idx="1">
                  <c:v>Training</c:v>
                </c:pt>
                <c:pt idx="2">
                  <c:v>Human capital</c:v>
                </c:pt>
                <c:pt idx="3">
                  <c:v>Org. Communication</c:v>
                </c:pt>
                <c:pt idx="4">
                  <c:v>Resources</c:v>
                </c:pt>
                <c:pt idx="5">
                  <c:v>Org. Structure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Dim'!$E$65:$E$71</c:f>
              <c:numCache>
                <c:formatCode>0</c:formatCode>
                <c:ptCount val="7"/>
                <c:pt idx="0">
                  <c:v>4.5</c:v>
                </c:pt>
                <c:pt idx="1">
                  <c:v>5.75</c:v>
                </c:pt>
                <c:pt idx="2">
                  <c:v>3.5</c:v>
                </c:pt>
                <c:pt idx="3">
                  <c:v>6</c:v>
                </c:pt>
                <c:pt idx="4">
                  <c:v>6.25</c:v>
                </c:pt>
                <c:pt idx="5">
                  <c:v>6.5</c:v>
                </c:pt>
                <c:pt idx="6">
                  <c:v>5.66</c:v>
                </c:pt>
              </c:numCache>
            </c:numRef>
          </c:val>
        </c:ser>
        <c:ser>
          <c:idx val="3"/>
          <c:order val="3"/>
          <c:tx>
            <c:strRef>
              <c:f>'Statistics Structural Dim'!$F$64</c:f>
              <c:strCache>
                <c:ptCount val="1"/>
                <c:pt idx="0">
                  <c:v>Highly (%)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Structural Dim'!$B$65:$B$71</c:f>
              <c:strCache>
                <c:ptCount val="7"/>
                <c:pt idx="0">
                  <c:v>Org. Support</c:v>
                </c:pt>
                <c:pt idx="1">
                  <c:v>Training</c:v>
                </c:pt>
                <c:pt idx="2">
                  <c:v>Human capital</c:v>
                </c:pt>
                <c:pt idx="3">
                  <c:v>Org. Communication</c:v>
                </c:pt>
                <c:pt idx="4">
                  <c:v>Resources</c:v>
                </c:pt>
                <c:pt idx="5">
                  <c:v>Org. Structure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Dim'!$F$65:$F$71</c:f>
              <c:numCache>
                <c:formatCode>0</c:formatCode>
                <c:ptCount val="7"/>
                <c:pt idx="0">
                  <c:v>17.5</c:v>
                </c:pt>
                <c:pt idx="1">
                  <c:v>17.25</c:v>
                </c:pt>
                <c:pt idx="2">
                  <c:v>18</c:v>
                </c:pt>
                <c:pt idx="3">
                  <c:v>18.329999999999998</c:v>
                </c:pt>
                <c:pt idx="4">
                  <c:v>16.75</c:v>
                </c:pt>
                <c:pt idx="5">
                  <c:v>18</c:v>
                </c:pt>
                <c:pt idx="6">
                  <c:v>17.66</c:v>
                </c:pt>
              </c:numCache>
            </c:numRef>
          </c:val>
        </c:ser>
        <c:ser>
          <c:idx val="4"/>
          <c:order val="4"/>
          <c:tx>
            <c:strRef>
              <c:f>'Statistics Structural Dim'!$G$64</c:f>
              <c:strCache>
                <c:ptCount val="1"/>
                <c:pt idx="0">
                  <c:v>Extremely (%)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'Statistics Structural Dim'!$B$65:$B$71</c:f>
              <c:strCache>
                <c:ptCount val="7"/>
                <c:pt idx="0">
                  <c:v>Org. Support</c:v>
                </c:pt>
                <c:pt idx="1">
                  <c:v>Training</c:v>
                </c:pt>
                <c:pt idx="2">
                  <c:v>Human capital</c:v>
                </c:pt>
                <c:pt idx="3">
                  <c:v>Org. Communication</c:v>
                </c:pt>
                <c:pt idx="4">
                  <c:v>Resources</c:v>
                </c:pt>
                <c:pt idx="5">
                  <c:v>Org. Structure</c:v>
                </c:pt>
                <c:pt idx="6">
                  <c:v>Org. Formalization</c:v>
                </c:pt>
              </c:strCache>
            </c:strRef>
          </c:cat>
          <c:val>
            <c:numRef>
              <c:f>'Statistics Structural Dim'!$G$65:$G$71</c:f>
              <c:numCache>
                <c:formatCode>0</c:formatCode>
                <c:ptCount val="7"/>
                <c:pt idx="0">
                  <c:v>16.75</c:v>
                </c:pt>
                <c:pt idx="1">
                  <c:v>15.75</c:v>
                </c:pt>
                <c:pt idx="2">
                  <c:v>17.5</c:v>
                </c:pt>
                <c:pt idx="3">
                  <c:v>14.33</c:v>
                </c:pt>
                <c:pt idx="4">
                  <c:v>16</c:v>
                </c:pt>
                <c:pt idx="5">
                  <c:v>14</c:v>
                </c:pt>
                <c:pt idx="6">
                  <c:v>14.33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293710528"/>
        <c:axId val="293711704"/>
      </c:barChart>
      <c:catAx>
        <c:axId val="293710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3711704"/>
        <c:crosses val="autoZero"/>
        <c:auto val="1"/>
        <c:lblAlgn val="ctr"/>
        <c:lblOffset val="100"/>
        <c:noMultiLvlLbl val="0"/>
      </c:catAx>
      <c:valAx>
        <c:axId val="293711704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9371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9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image" Target="../media/image4.png"/><Relationship Id="rId7" Type="http://schemas.openxmlformats.org/officeDocument/2006/relationships/chart" Target="../charts/chart15.xml"/><Relationship Id="rId2" Type="http://schemas.openxmlformats.org/officeDocument/2006/relationships/image" Target="../media/image3.png"/><Relationship Id="rId1" Type="http://schemas.openxmlformats.org/officeDocument/2006/relationships/chart" Target="../charts/chart11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image" Target="../media/image3.png"/><Relationship Id="rId7" Type="http://schemas.openxmlformats.org/officeDocument/2006/relationships/chart" Target="../charts/chart21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image" Target="../media/image4.png"/><Relationship Id="rId9" Type="http://schemas.openxmlformats.org/officeDocument/2006/relationships/chart" Target="../charts/chart2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28.xml"/><Relationship Id="rId2" Type="http://schemas.openxmlformats.org/officeDocument/2006/relationships/image" Target="../media/image1.png"/><Relationship Id="rId1" Type="http://schemas.openxmlformats.org/officeDocument/2006/relationships/chart" Target="../charts/chart24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571501</xdr:colOff>
      <xdr:row>1</xdr:row>
      <xdr:rowOff>66674</xdr:rowOff>
    </xdr:from>
    <xdr:to>
      <xdr:col>13</xdr:col>
      <xdr:colOff>267976</xdr:colOff>
      <xdr:row>16</xdr:row>
      <xdr:rowOff>68999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285750</xdr:colOff>
      <xdr:row>23</xdr:row>
      <xdr:rowOff>0</xdr:rowOff>
    </xdr:from>
    <xdr:to>
      <xdr:col>3</xdr:col>
      <xdr:colOff>381000</xdr:colOff>
      <xdr:row>24</xdr:row>
      <xdr:rowOff>9525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0"/>
          <a:ext cx="9525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23</xdr:row>
      <xdr:rowOff>9525</xdr:rowOff>
    </xdr:from>
    <xdr:to>
      <xdr:col>4</xdr:col>
      <xdr:colOff>400050</xdr:colOff>
      <xdr:row>24</xdr:row>
      <xdr:rowOff>19050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9525"/>
          <a:ext cx="9525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962026</xdr:colOff>
      <xdr:row>59</xdr:row>
      <xdr:rowOff>85725</xdr:rowOff>
    </xdr:from>
    <xdr:to>
      <xdr:col>14</xdr:col>
      <xdr:colOff>687076</xdr:colOff>
      <xdr:row>75</xdr:row>
      <xdr:rowOff>49950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171448</xdr:colOff>
      <xdr:row>82</xdr:row>
      <xdr:rowOff>142875</xdr:rowOff>
    </xdr:from>
    <xdr:to>
      <xdr:col>13</xdr:col>
      <xdr:colOff>0</xdr:colOff>
      <xdr:row>92</xdr:row>
      <xdr:rowOff>114299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204788</xdr:colOff>
      <xdr:row>94</xdr:row>
      <xdr:rowOff>4763</xdr:rowOff>
    </xdr:from>
    <xdr:to>
      <xdr:col>12</xdr:col>
      <xdr:colOff>85726</xdr:colOff>
      <xdr:row>108</xdr:row>
      <xdr:rowOff>38100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285750</xdr:colOff>
      <xdr:row>81</xdr:row>
      <xdr:rowOff>19050</xdr:rowOff>
    </xdr:from>
    <xdr:to>
      <xdr:col>18</xdr:col>
      <xdr:colOff>114300</xdr:colOff>
      <xdr:row>91</xdr:row>
      <xdr:rowOff>57149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2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0"/>
          <a:ext cx="9525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2</xdr:row>
      <xdr:rowOff>9525</xdr:rowOff>
    </xdr:from>
    <xdr:to>
      <xdr:col>4</xdr:col>
      <xdr:colOff>400050</xdr:colOff>
      <xdr:row>3</xdr:row>
      <xdr:rowOff>19050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9525"/>
          <a:ext cx="9525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242887</xdr:colOff>
      <xdr:row>122</xdr:row>
      <xdr:rowOff>52387</xdr:rowOff>
    </xdr:from>
    <xdr:to>
      <xdr:col>17</xdr:col>
      <xdr:colOff>280987</xdr:colOff>
      <xdr:row>128</xdr:row>
      <xdr:rowOff>33337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642937</xdr:colOff>
      <xdr:row>138</xdr:row>
      <xdr:rowOff>33337</xdr:rowOff>
    </xdr:from>
    <xdr:to>
      <xdr:col>11</xdr:col>
      <xdr:colOff>19050</xdr:colOff>
      <xdr:row>144</xdr:row>
      <xdr:rowOff>28575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19049</xdr:colOff>
      <xdr:row>33</xdr:row>
      <xdr:rowOff>266698</xdr:rowOff>
    </xdr:from>
    <xdr:to>
      <xdr:col>21</xdr:col>
      <xdr:colOff>704849</xdr:colOff>
      <xdr:row>51</xdr:row>
      <xdr:rowOff>85724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61</xdr:row>
      <xdr:rowOff>90487</xdr:rowOff>
    </xdr:from>
    <xdr:to>
      <xdr:col>18</xdr:col>
      <xdr:colOff>371475</xdr:colOff>
      <xdr:row>72</xdr:row>
      <xdr:rowOff>119062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395287</xdr:colOff>
      <xdr:row>150</xdr:row>
      <xdr:rowOff>23812</xdr:rowOff>
    </xdr:from>
    <xdr:to>
      <xdr:col>13</xdr:col>
      <xdr:colOff>381000</xdr:colOff>
      <xdr:row>162</xdr:row>
      <xdr:rowOff>85724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366712</xdr:colOff>
      <xdr:row>86</xdr:row>
      <xdr:rowOff>157163</xdr:rowOff>
    </xdr:from>
    <xdr:to>
      <xdr:col>15</xdr:col>
      <xdr:colOff>219075</xdr:colOff>
      <xdr:row>92</xdr:row>
      <xdr:rowOff>76201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66</xdr:row>
      <xdr:rowOff>0</xdr:rowOff>
    </xdr:from>
    <xdr:to>
      <xdr:col>3</xdr:col>
      <xdr:colOff>85725</xdr:colOff>
      <xdr:row>67</xdr:row>
      <xdr:rowOff>9525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2990850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66</xdr:row>
      <xdr:rowOff>0</xdr:rowOff>
    </xdr:from>
    <xdr:to>
      <xdr:col>4</xdr:col>
      <xdr:colOff>85725</xdr:colOff>
      <xdr:row>67</xdr:row>
      <xdr:rowOff>9525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990850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3</xdr:col>
      <xdr:colOff>85725</xdr:colOff>
      <xdr:row>3</xdr:row>
      <xdr:rowOff>9525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1725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85725</xdr:colOff>
      <xdr:row>3</xdr:row>
      <xdr:rowOff>9525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725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3</xdr:col>
      <xdr:colOff>85725</xdr:colOff>
      <xdr:row>3</xdr:row>
      <xdr:rowOff>9525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1725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85725</xdr:colOff>
      <xdr:row>3</xdr:row>
      <xdr:rowOff>9525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725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623886</xdr:colOff>
      <xdr:row>2</xdr:row>
      <xdr:rowOff>9525</xdr:rowOff>
    </xdr:from>
    <xdr:to>
      <xdr:col>21</xdr:col>
      <xdr:colOff>466725</xdr:colOff>
      <xdr:row>11</xdr:row>
      <xdr:rowOff>14287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371475</xdr:colOff>
      <xdr:row>26</xdr:row>
      <xdr:rowOff>47625</xdr:rowOff>
    </xdr:from>
    <xdr:to>
      <xdr:col>16</xdr:col>
      <xdr:colOff>409575</xdr:colOff>
      <xdr:row>35</xdr:row>
      <xdr:rowOff>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447675</xdr:colOff>
      <xdr:row>17</xdr:row>
      <xdr:rowOff>47624</xdr:rowOff>
    </xdr:from>
    <xdr:to>
      <xdr:col>19</xdr:col>
      <xdr:colOff>209550</xdr:colOff>
      <xdr:row>26</xdr:row>
      <xdr:rowOff>57150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133350</xdr:colOff>
      <xdr:row>36</xdr:row>
      <xdr:rowOff>104775</xdr:rowOff>
    </xdr:from>
    <xdr:to>
      <xdr:col>17</xdr:col>
      <xdr:colOff>161925</xdr:colOff>
      <xdr:row>44</xdr:row>
      <xdr:rowOff>47625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152400</xdr:colOff>
      <xdr:row>98</xdr:row>
      <xdr:rowOff>85725</xdr:rowOff>
    </xdr:from>
    <xdr:to>
      <xdr:col>12</xdr:col>
      <xdr:colOff>4763</xdr:colOff>
      <xdr:row>109</xdr:row>
      <xdr:rowOff>14288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352425</xdr:colOff>
      <xdr:row>17</xdr:row>
      <xdr:rowOff>123824</xdr:rowOff>
    </xdr:from>
    <xdr:to>
      <xdr:col>22</xdr:col>
      <xdr:colOff>600075</xdr:colOff>
      <xdr:row>27</xdr:row>
      <xdr:rowOff>314325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228600</xdr:colOff>
      <xdr:row>36</xdr:row>
      <xdr:rowOff>123825</xdr:rowOff>
    </xdr:from>
    <xdr:to>
      <xdr:col>17</xdr:col>
      <xdr:colOff>28575</xdr:colOff>
      <xdr:row>45</xdr:row>
      <xdr:rowOff>85725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2</xdr:row>
      <xdr:rowOff>0</xdr:rowOff>
    </xdr:from>
    <xdr:to>
      <xdr:col>3</xdr:col>
      <xdr:colOff>85725</xdr:colOff>
      <xdr:row>3</xdr:row>
      <xdr:rowOff>9525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1725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85725</xdr:colOff>
      <xdr:row>3</xdr:row>
      <xdr:rowOff>9525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725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</xdr:row>
      <xdr:rowOff>0</xdr:rowOff>
    </xdr:from>
    <xdr:to>
      <xdr:col>3</xdr:col>
      <xdr:colOff>85725</xdr:colOff>
      <xdr:row>3</xdr:row>
      <xdr:rowOff>9525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1725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2</xdr:row>
      <xdr:rowOff>0</xdr:rowOff>
    </xdr:from>
    <xdr:to>
      <xdr:col>4</xdr:col>
      <xdr:colOff>85725</xdr:colOff>
      <xdr:row>3</xdr:row>
      <xdr:rowOff>9525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72575"/>
          <a:ext cx="8572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114</xdr:row>
      <xdr:rowOff>0</xdr:rowOff>
    </xdr:from>
    <xdr:to>
      <xdr:col>10</xdr:col>
      <xdr:colOff>261938</xdr:colOff>
      <xdr:row>125</xdr:row>
      <xdr:rowOff>90488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561974</xdr:colOff>
      <xdr:row>73</xdr:row>
      <xdr:rowOff>114299</xdr:rowOff>
    </xdr:from>
    <xdr:to>
      <xdr:col>20</xdr:col>
      <xdr:colOff>609599</xdr:colOff>
      <xdr:row>82</xdr:row>
      <xdr:rowOff>38100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390525</xdr:colOff>
      <xdr:row>93</xdr:row>
      <xdr:rowOff>138111</xdr:rowOff>
    </xdr:from>
    <xdr:to>
      <xdr:col>15</xdr:col>
      <xdr:colOff>447675</xdr:colOff>
      <xdr:row>100</xdr:row>
      <xdr:rowOff>152399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609599</xdr:colOff>
      <xdr:row>73</xdr:row>
      <xdr:rowOff>71437</xdr:rowOff>
    </xdr:from>
    <xdr:to>
      <xdr:col>25</xdr:col>
      <xdr:colOff>238125</xdr:colOff>
      <xdr:row>81</xdr:row>
      <xdr:rowOff>152400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133349</xdr:colOff>
      <xdr:row>4</xdr:row>
      <xdr:rowOff>80962</xdr:rowOff>
    </xdr:from>
    <xdr:to>
      <xdr:col>22</xdr:col>
      <xdr:colOff>619124</xdr:colOff>
      <xdr:row>15</xdr:row>
      <xdr:rowOff>61912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0.05851</cdr:x>
      <cdr:y>0.77</cdr:y>
    </cdr:from>
    <cdr:to>
      <cdr:x>0.94308</cdr:x>
      <cdr:y>0.77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209550" y="1466849"/>
          <a:ext cx="316800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161925</xdr:colOff>
      <xdr:row>0</xdr:row>
      <xdr:rowOff>171449</xdr:rowOff>
    </xdr:from>
    <xdr:to>
      <xdr:col>15</xdr:col>
      <xdr:colOff>76200</xdr:colOff>
      <xdr:row>21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285750</xdr:colOff>
      <xdr:row>23</xdr:row>
      <xdr:rowOff>0</xdr:rowOff>
    </xdr:from>
    <xdr:to>
      <xdr:col>3</xdr:col>
      <xdr:colOff>381000</xdr:colOff>
      <xdr:row>24</xdr:row>
      <xdr:rowOff>9525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086225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304800</xdr:colOff>
      <xdr:row>23</xdr:row>
      <xdr:rowOff>9525</xdr:rowOff>
    </xdr:from>
    <xdr:to>
      <xdr:col>4</xdr:col>
      <xdr:colOff>400050</xdr:colOff>
      <xdr:row>24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4095750"/>
          <a:ext cx="95250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781050</xdr:colOff>
      <xdr:row>58</xdr:row>
      <xdr:rowOff>114299</xdr:rowOff>
    </xdr:from>
    <xdr:to>
      <xdr:col>16</xdr:col>
      <xdr:colOff>323851</xdr:colOff>
      <xdr:row>79</xdr:row>
      <xdr:rowOff>38100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304800</xdr:colOff>
      <xdr:row>80</xdr:row>
      <xdr:rowOff>66675</xdr:rowOff>
    </xdr:from>
    <xdr:to>
      <xdr:col>12</xdr:col>
      <xdr:colOff>152400</xdr:colOff>
      <xdr:row>90</xdr:row>
      <xdr:rowOff>104774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204786</xdr:colOff>
      <xdr:row>94</xdr:row>
      <xdr:rowOff>4762</xdr:rowOff>
    </xdr:from>
    <xdr:to>
      <xdr:col>11</xdr:col>
      <xdr:colOff>552449</xdr:colOff>
      <xdr:row>110</xdr:row>
      <xdr:rowOff>4762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428625</xdr:colOff>
      <xdr:row>80</xdr:row>
      <xdr:rowOff>85725</xdr:rowOff>
    </xdr:from>
    <xdr:to>
      <xdr:col>17</xdr:col>
      <xdr:colOff>257175</xdr:colOff>
      <xdr:row>90</xdr:row>
      <xdr:rowOff>123824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workbookViewId="0"/>
  </sheetViews>
  <sheetFormatPr baseColWidth="10" defaultRowHeight="12.75"/>
  <cols>
    <col min="2" max="2" width="29.7109375" customWidth="1"/>
    <col min="3" max="7" width="9.5703125" customWidth="1"/>
    <col min="8" max="8" width="11.85546875" customWidth="1"/>
    <col min="9" max="9" width="14.5703125" customWidth="1"/>
    <col min="11" max="11" width="19.42578125" customWidth="1"/>
  </cols>
  <sheetData>
    <row r="1" spans="1:7" ht="15.75" thickBot="1">
      <c r="B1" s="11" t="s">
        <v>148</v>
      </c>
    </row>
    <row r="2" spans="1:7" ht="26.25" thickBot="1">
      <c r="A2" s="31" t="s">
        <v>152</v>
      </c>
      <c r="B2" s="20" t="s">
        <v>0</v>
      </c>
      <c r="C2" s="21" t="s">
        <v>292</v>
      </c>
      <c r="D2" s="21" t="s">
        <v>293</v>
      </c>
      <c r="E2" s="21" t="s">
        <v>294</v>
      </c>
      <c r="F2" s="21" t="s">
        <v>295</v>
      </c>
      <c r="G2" s="21" t="s">
        <v>296</v>
      </c>
    </row>
    <row r="3" spans="1:7" ht="13.5" thickBot="1">
      <c r="A3" s="164" t="s">
        <v>149</v>
      </c>
      <c r="B3" s="33" t="s">
        <v>300</v>
      </c>
      <c r="C3" s="26">
        <v>0</v>
      </c>
      <c r="D3" s="26">
        <v>0.25</v>
      </c>
      <c r="E3" s="26">
        <v>4.5</v>
      </c>
      <c r="F3" s="26">
        <v>17.5</v>
      </c>
      <c r="G3" s="26">
        <v>16.75</v>
      </c>
    </row>
    <row r="4" spans="1:7" ht="13.5" thickBot="1">
      <c r="A4" s="165"/>
      <c r="B4" s="33" t="s">
        <v>86</v>
      </c>
      <c r="C4" s="26">
        <v>0</v>
      </c>
      <c r="D4" s="26">
        <v>0.25</v>
      </c>
      <c r="E4" s="26">
        <v>5.75</v>
      </c>
      <c r="F4" s="26">
        <v>17.25</v>
      </c>
      <c r="G4" s="26">
        <v>15.75</v>
      </c>
    </row>
    <row r="5" spans="1:7" ht="13.5" thickBot="1">
      <c r="A5" s="165"/>
      <c r="B5" s="33" t="s">
        <v>87</v>
      </c>
      <c r="C5" s="26">
        <v>0</v>
      </c>
      <c r="D5" s="26">
        <v>0</v>
      </c>
      <c r="E5" s="26">
        <v>3.5</v>
      </c>
      <c r="F5" s="26">
        <v>18</v>
      </c>
      <c r="G5" s="26">
        <v>17.5</v>
      </c>
    </row>
    <row r="6" spans="1:7" ht="13.5" thickBot="1">
      <c r="A6" s="165"/>
      <c r="B6" s="33" t="s">
        <v>299</v>
      </c>
      <c r="C6" s="26">
        <v>0</v>
      </c>
      <c r="D6" s="26">
        <v>0.33</v>
      </c>
      <c r="E6" s="26">
        <v>6</v>
      </c>
      <c r="F6" s="26">
        <v>18.329999999999998</v>
      </c>
      <c r="G6" s="26">
        <v>14.33</v>
      </c>
    </row>
    <row r="7" spans="1:7" ht="13.5" thickBot="1">
      <c r="A7" s="165"/>
      <c r="B7" s="33" t="s">
        <v>89</v>
      </c>
      <c r="C7" s="26">
        <v>0</v>
      </c>
      <c r="D7" s="26">
        <v>0</v>
      </c>
      <c r="E7" s="26">
        <v>6.25</v>
      </c>
      <c r="F7" s="26">
        <v>16.75</v>
      </c>
      <c r="G7" s="26">
        <v>16</v>
      </c>
    </row>
    <row r="8" spans="1:7" ht="13.5" thickBot="1">
      <c r="A8" s="165"/>
      <c r="B8" s="33" t="s">
        <v>301</v>
      </c>
      <c r="C8" s="26">
        <v>0</v>
      </c>
      <c r="D8" s="26">
        <v>0.5</v>
      </c>
      <c r="E8" s="26">
        <v>6.5</v>
      </c>
      <c r="F8" s="26">
        <v>18</v>
      </c>
      <c r="G8" s="26">
        <v>14</v>
      </c>
    </row>
    <row r="9" spans="1:7" ht="13.5" thickBot="1">
      <c r="A9" s="166"/>
      <c r="B9" s="33" t="s">
        <v>302</v>
      </c>
      <c r="C9" s="26">
        <v>0</v>
      </c>
      <c r="D9" s="26">
        <v>1.33</v>
      </c>
      <c r="E9" s="26">
        <v>5.66</v>
      </c>
      <c r="F9" s="26">
        <v>17.66</v>
      </c>
      <c r="G9" s="26">
        <v>14.33</v>
      </c>
    </row>
    <row r="10" spans="1:7" ht="13.5" thickBot="1">
      <c r="A10" s="164" t="s">
        <v>150</v>
      </c>
      <c r="B10" s="33" t="s">
        <v>118</v>
      </c>
      <c r="C10" s="26">
        <v>0</v>
      </c>
      <c r="D10" s="26">
        <v>0.5</v>
      </c>
      <c r="E10" s="26">
        <v>5</v>
      </c>
      <c r="F10" s="26">
        <v>22</v>
      </c>
      <c r="G10" s="26">
        <v>11.5</v>
      </c>
    </row>
    <row r="11" spans="1:7" ht="13.5" thickBot="1">
      <c r="A11" s="165"/>
      <c r="B11" s="33" t="s">
        <v>303</v>
      </c>
      <c r="C11" s="26">
        <v>0</v>
      </c>
      <c r="D11" s="26">
        <v>0.5</v>
      </c>
      <c r="E11" s="26">
        <v>5</v>
      </c>
      <c r="F11" s="26">
        <v>20</v>
      </c>
      <c r="G11" s="26">
        <v>13.5</v>
      </c>
    </row>
    <row r="12" spans="1:7" ht="13.5" thickBot="1">
      <c r="A12" s="165"/>
      <c r="B12" s="33" t="s">
        <v>304</v>
      </c>
      <c r="C12" s="26">
        <v>0</v>
      </c>
      <c r="D12" s="26">
        <v>0.66</v>
      </c>
      <c r="E12" s="26">
        <v>2.33</v>
      </c>
      <c r="F12" s="26">
        <v>24.66</v>
      </c>
      <c r="G12" s="26">
        <v>11.33</v>
      </c>
    </row>
    <row r="13" spans="1:7" ht="13.5" thickBot="1">
      <c r="A13" s="166"/>
      <c r="B13" s="33" t="s">
        <v>128</v>
      </c>
      <c r="C13" s="26">
        <v>0</v>
      </c>
      <c r="D13" s="26">
        <v>0.33</v>
      </c>
      <c r="E13" s="26">
        <v>1.66</v>
      </c>
      <c r="F13" s="26">
        <v>13.66</v>
      </c>
      <c r="G13" s="26">
        <v>23.33</v>
      </c>
    </row>
    <row r="14" spans="1:7" ht="13.5" thickBot="1">
      <c r="A14" s="164" t="s">
        <v>298</v>
      </c>
      <c r="B14" s="33" t="s">
        <v>297</v>
      </c>
      <c r="C14" s="26">
        <v>0</v>
      </c>
      <c r="D14" s="26">
        <v>0.75</v>
      </c>
      <c r="E14" s="26">
        <v>6.5</v>
      </c>
      <c r="F14" s="26">
        <v>19.75</v>
      </c>
      <c r="G14" s="26">
        <v>12</v>
      </c>
    </row>
    <row r="15" spans="1:7" ht="13.5" thickBot="1">
      <c r="A15" s="165"/>
      <c r="B15" s="33" t="s">
        <v>136</v>
      </c>
      <c r="C15" s="26">
        <v>0</v>
      </c>
      <c r="D15" s="26">
        <v>0.5</v>
      </c>
      <c r="E15" s="26">
        <v>4.5</v>
      </c>
      <c r="F15" s="26">
        <v>20.5</v>
      </c>
      <c r="G15" s="26">
        <v>13.5</v>
      </c>
    </row>
    <row r="16" spans="1:7" ht="13.5" thickBot="1">
      <c r="A16" s="165"/>
      <c r="B16" s="33" t="s">
        <v>137</v>
      </c>
      <c r="C16" s="26">
        <v>0</v>
      </c>
      <c r="D16" s="26">
        <v>0</v>
      </c>
      <c r="E16" s="26">
        <v>2.5</v>
      </c>
      <c r="F16" s="26">
        <v>21</v>
      </c>
      <c r="G16" s="26">
        <v>15.5</v>
      </c>
    </row>
    <row r="17" spans="1:9" ht="13.5" thickBot="1">
      <c r="A17" s="166"/>
      <c r="B17" s="32" t="s">
        <v>138</v>
      </c>
      <c r="C17" s="26">
        <v>0</v>
      </c>
      <c r="D17" s="26">
        <v>0.33</v>
      </c>
      <c r="E17" s="26">
        <v>1</v>
      </c>
      <c r="F17" s="26">
        <v>15</v>
      </c>
      <c r="G17" s="26">
        <v>23</v>
      </c>
    </row>
    <row r="23" spans="1:9" ht="13.5" customHeight="1" thickBot="1">
      <c r="A23" s="11" t="s">
        <v>305</v>
      </c>
    </row>
    <row r="24" spans="1:9" ht="13.5" customHeight="1" thickBot="1">
      <c r="A24" s="31" t="s">
        <v>152</v>
      </c>
      <c r="B24" s="20" t="s">
        <v>0</v>
      </c>
      <c r="C24" s="20" t="s">
        <v>2</v>
      </c>
      <c r="D24" s="20" t="s">
        <v>171</v>
      </c>
      <c r="E24" s="20" t="s">
        <v>172</v>
      </c>
      <c r="F24" s="20" t="s">
        <v>3</v>
      </c>
      <c r="G24" s="20" t="s">
        <v>4</v>
      </c>
      <c r="H24" s="20" t="s">
        <v>173</v>
      </c>
      <c r="I24" s="20" t="s">
        <v>11</v>
      </c>
    </row>
    <row r="25" spans="1:9" ht="13.5" customHeight="1" thickBot="1">
      <c r="A25" s="164" t="s">
        <v>149</v>
      </c>
      <c r="B25" s="33" t="s">
        <v>300</v>
      </c>
      <c r="C25" s="25">
        <v>4.3</v>
      </c>
      <c r="D25" s="26">
        <v>4</v>
      </c>
      <c r="E25" s="26">
        <v>5</v>
      </c>
      <c r="F25" s="38">
        <v>0.65</v>
      </c>
      <c r="G25" s="38">
        <v>0.42349999999999999</v>
      </c>
      <c r="H25" s="38">
        <v>0.82499999999999996</v>
      </c>
      <c r="I25" s="25" t="s">
        <v>153</v>
      </c>
    </row>
    <row r="26" spans="1:9" ht="13.5" thickBot="1">
      <c r="A26" s="165"/>
      <c r="B26" s="33" t="s">
        <v>86</v>
      </c>
      <c r="C26" s="25">
        <v>4.2450000000000001</v>
      </c>
      <c r="D26" s="26">
        <v>4</v>
      </c>
      <c r="E26" s="26">
        <v>4</v>
      </c>
      <c r="F26" s="38">
        <v>0.63500000000000001</v>
      </c>
      <c r="G26" s="38">
        <v>0.40475</v>
      </c>
      <c r="H26" s="38">
        <v>0.81100000000000005</v>
      </c>
      <c r="I26" s="25" t="s">
        <v>155</v>
      </c>
    </row>
    <row r="27" spans="1:9" ht="13.5" thickBot="1">
      <c r="A27" s="165"/>
      <c r="B27" s="33" t="s">
        <v>87</v>
      </c>
      <c r="C27" s="25">
        <v>4.3600000000000003</v>
      </c>
      <c r="D27" s="26">
        <v>5</v>
      </c>
      <c r="E27" s="26">
        <v>5</v>
      </c>
      <c r="F27" s="38">
        <v>0.61599999999999999</v>
      </c>
      <c r="G27" s="38">
        <v>0.38400000000000001</v>
      </c>
      <c r="H27" s="38">
        <v>0.83899999999999997</v>
      </c>
      <c r="I27" s="25" t="s">
        <v>154</v>
      </c>
    </row>
    <row r="28" spans="1:9" ht="13.5" thickBot="1">
      <c r="A28" s="165"/>
      <c r="B28" s="33" t="s">
        <v>299</v>
      </c>
      <c r="C28" s="25">
        <v>4.1959999999999997</v>
      </c>
      <c r="D28" s="26">
        <v>4</v>
      </c>
      <c r="E28" s="26">
        <v>4</v>
      </c>
      <c r="F28" s="38">
        <v>0.65700000000000003</v>
      </c>
      <c r="G28" s="38">
        <v>0.434</v>
      </c>
      <c r="H28" s="38">
        <v>0.79900000000000004</v>
      </c>
      <c r="I28" s="25" t="s">
        <v>156</v>
      </c>
    </row>
    <row r="29" spans="1:9" ht="13.5" thickBot="1">
      <c r="A29" s="165"/>
      <c r="B29" s="33" t="s">
        <v>89</v>
      </c>
      <c r="C29" s="25">
        <v>4.2474999999999996</v>
      </c>
      <c r="D29" s="26">
        <v>4</v>
      </c>
      <c r="E29" s="26">
        <v>5</v>
      </c>
      <c r="F29" s="38">
        <v>0.65200000000000002</v>
      </c>
      <c r="G29" s="38">
        <v>0.435</v>
      </c>
      <c r="H29" s="38">
        <v>0.81200000000000006</v>
      </c>
      <c r="I29" s="25" t="s">
        <v>157</v>
      </c>
    </row>
    <row r="30" spans="1:9" ht="13.5" thickBot="1">
      <c r="A30" s="165"/>
      <c r="B30" s="33" t="s">
        <v>301</v>
      </c>
      <c r="C30" s="25">
        <v>4.165</v>
      </c>
      <c r="D30" s="26">
        <v>4</v>
      </c>
      <c r="E30" s="26">
        <v>4</v>
      </c>
      <c r="F30" s="38">
        <v>0.74150000000000005</v>
      </c>
      <c r="G30" s="38">
        <v>0.55000000000000004</v>
      </c>
      <c r="H30" s="38">
        <v>0.79200000000000004</v>
      </c>
      <c r="I30" s="25" t="s">
        <v>158</v>
      </c>
    </row>
    <row r="31" spans="1:9" ht="13.5" thickBot="1">
      <c r="A31" s="166"/>
      <c r="B31" s="33" t="s">
        <v>302</v>
      </c>
      <c r="C31" s="25">
        <v>4.1529999999999996</v>
      </c>
      <c r="D31" s="26">
        <v>4</v>
      </c>
      <c r="E31" s="26">
        <v>4</v>
      </c>
      <c r="F31" s="38">
        <v>0.75700000000000001</v>
      </c>
      <c r="G31" s="38">
        <v>0.57399999999999995</v>
      </c>
      <c r="H31" s="38">
        <v>0.78800000000000003</v>
      </c>
      <c r="I31" s="25" t="s">
        <v>159</v>
      </c>
    </row>
    <row r="32" spans="1:9" ht="13.5" thickBot="1">
      <c r="A32" s="164" t="s">
        <v>150</v>
      </c>
      <c r="B32" s="33" t="s">
        <v>118</v>
      </c>
      <c r="C32" s="25">
        <v>4.1399999999999997</v>
      </c>
      <c r="D32" s="26">
        <v>4</v>
      </c>
      <c r="E32" s="26">
        <v>4</v>
      </c>
      <c r="F32" s="38">
        <v>0.59399999999999997</v>
      </c>
      <c r="G32" s="38">
        <v>0.36099999999999999</v>
      </c>
      <c r="H32" s="38">
        <v>0.78500000000000003</v>
      </c>
      <c r="I32" s="25" t="s">
        <v>160</v>
      </c>
    </row>
    <row r="33" spans="1:14" ht="13.5" thickBot="1">
      <c r="A33" s="165"/>
      <c r="B33" s="33" t="s">
        <v>303</v>
      </c>
      <c r="C33" s="25">
        <v>4.1900000000000004</v>
      </c>
      <c r="D33" s="26">
        <v>4</v>
      </c>
      <c r="E33" s="26">
        <v>4</v>
      </c>
      <c r="F33" s="38">
        <v>0.70750000000000002</v>
      </c>
      <c r="G33" s="38">
        <v>0.5</v>
      </c>
      <c r="H33" s="38">
        <v>0.79800000000000004</v>
      </c>
      <c r="I33" s="25" t="s">
        <v>161</v>
      </c>
    </row>
    <row r="34" spans="1:14" ht="13.5" thickBot="1">
      <c r="A34" s="165"/>
      <c r="B34" s="33" t="s">
        <v>304</v>
      </c>
      <c r="C34" s="25">
        <v>4.1959999999999997</v>
      </c>
      <c r="D34" s="26">
        <v>4</v>
      </c>
      <c r="E34" s="26">
        <v>4</v>
      </c>
      <c r="F34" s="38">
        <v>0.57130000000000003</v>
      </c>
      <c r="G34" s="38">
        <v>0.3296</v>
      </c>
      <c r="H34" s="38">
        <v>0.79900000000000004</v>
      </c>
      <c r="I34" s="25" t="s">
        <v>162</v>
      </c>
    </row>
    <row r="35" spans="1:14" ht="13.5" thickBot="1">
      <c r="A35" s="166"/>
      <c r="B35" s="33" t="s">
        <v>128</v>
      </c>
      <c r="C35" s="25">
        <v>4.54</v>
      </c>
      <c r="D35" s="26">
        <v>5</v>
      </c>
      <c r="E35" s="26">
        <v>5</v>
      </c>
      <c r="F35" s="38">
        <v>0.61299999999999999</v>
      </c>
      <c r="G35" s="38">
        <v>0.379</v>
      </c>
      <c r="H35" s="38">
        <v>0.88500000000000001</v>
      </c>
      <c r="I35" s="25" t="s">
        <v>163</v>
      </c>
    </row>
    <row r="36" spans="1:14" ht="13.5" thickBot="1">
      <c r="A36" s="164" t="s">
        <v>298</v>
      </c>
      <c r="B36" s="33" t="s">
        <v>297</v>
      </c>
      <c r="C36" s="25">
        <v>4.0999999999999996</v>
      </c>
      <c r="D36" s="26">
        <v>4</v>
      </c>
      <c r="E36" s="26">
        <v>4</v>
      </c>
      <c r="F36" s="38">
        <v>0.7</v>
      </c>
      <c r="G36" s="38">
        <v>0.498</v>
      </c>
      <c r="H36" s="38">
        <v>0.77500000000000002</v>
      </c>
      <c r="I36" s="25" t="s">
        <v>164</v>
      </c>
    </row>
    <row r="37" spans="1:14" ht="13.5" thickBot="1">
      <c r="A37" s="165"/>
      <c r="B37" s="33" t="s">
        <v>136</v>
      </c>
      <c r="C37" s="25">
        <v>4.21</v>
      </c>
      <c r="D37" s="26">
        <v>4</v>
      </c>
      <c r="E37" s="26">
        <v>4</v>
      </c>
      <c r="F37" s="38">
        <v>0.69099999999999995</v>
      </c>
      <c r="G37" s="38">
        <v>0.48</v>
      </c>
      <c r="H37" s="38">
        <v>0.80100000000000005</v>
      </c>
      <c r="I37" s="25" t="s">
        <v>161</v>
      </c>
    </row>
    <row r="38" spans="1:14" ht="13.5" thickBot="1">
      <c r="A38" s="165"/>
      <c r="B38" s="33" t="s">
        <v>137</v>
      </c>
      <c r="C38" s="25">
        <v>4.33</v>
      </c>
      <c r="D38" s="26">
        <v>4</v>
      </c>
      <c r="E38" s="26">
        <v>4</v>
      </c>
      <c r="F38" s="38">
        <v>0.59499999999999997</v>
      </c>
      <c r="G38" s="38">
        <v>0.35399999999999998</v>
      </c>
      <c r="H38" s="38">
        <v>0.83330000000000004</v>
      </c>
      <c r="I38" s="25" t="s">
        <v>165</v>
      </c>
    </row>
    <row r="39" spans="1:14" ht="13.5" thickBot="1">
      <c r="A39" s="166"/>
      <c r="B39" s="32" t="s">
        <v>138</v>
      </c>
      <c r="C39" s="25">
        <v>4.5599999999999996</v>
      </c>
      <c r="D39" s="26">
        <v>5</v>
      </c>
      <c r="E39" s="26">
        <v>5</v>
      </c>
      <c r="F39" s="38">
        <v>0.54300000000000004</v>
      </c>
      <c r="G39" s="38">
        <v>0.29599999999999999</v>
      </c>
      <c r="H39" s="38">
        <v>0.89100000000000001</v>
      </c>
      <c r="I39" s="25" t="s">
        <v>166</v>
      </c>
    </row>
    <row r="42" spans="1:14" ht="15">
      <c r="A42" s="11" t="s">
        <v>200</v>
      </c>
    </row>
    <row r="43" spans="1:14" ht="13.5" thickBot="1">
      <c r="A43" s="168" t="s">
        <v>232</v>
      </c>
      <c r="B43" s="168"/>
      <c r="C43" s="168"/>
      <c r="D43" s="168"/>
      <c r="E43" s="168"/>
      <c r="F43" s="168"/>
      <c r="J43" s="168" t="s">
        <v>232</v>
      </c>
      <c r="K43" s="168"/>
      <c r="L43" s="168"/>
      <c r="M43" s="168"/>
      <c r="N43" s="168"/>
    </row>
    <row r="44" spans="1:14" ht="14.25" thickTop="1" thickBot="1">
      <c r="A44" s="94" t="s">
        <v>217</v>
      </c>
      <c r="B44" s="95" t="s">
        <v>218</v>
      </c>
      <c r="C44" s="127" t="s">
        <v>231</v>
      </c>
      <c r="D44" s="126" t="s">
        <v>149</v>
      </c>
      <c r="E44" s="124" t="s">
        <v>150</v>
      </c>
      <c r="F44" s="125" t="s">
        <v>151</v>
      </c>
      <c r="J44" s="94" t="s">
        <v>217</v>
      </c>
      <c r="K44" s="95" t="s">
        <v>218</v>
      </c>
      <c r="L44" s="96" t="s">
        <v>149</v>
      </c>
      <c r="M44" s="97" t="s">
        <v>150</v>
      </c>
      <c r="N44" s="98" t="s">
        <v>151</v>
      </c>
    </row>
    <row r="45" spans="1:14" ht="21.75" customHeight="1" thickTop="1">
      <c r="A45" s="169" t="s">
        <v>231</v>
      </c>
      <c r="B45" s="103" t="s">
        <v>201</v>
      </c>
      <c r="C45" s="107">
        <v>1</v>
      </c>
      <c r="D45" s="114" t="s">
        <v>228</v>
      </c>
      <c r="E45" s="114" t="s">
        <v>229</v>
      </c>
      <c r="F45" s="118" t="s">
        <v>230</v>
      </c>
      <c r="J45" s="173" t="s">
        <v>149</v>
      </c>
      <c r="K45" s="99" t="s">
        <v>184</v>
      </c>
      <c r="L45" s="100">
        <v>1</v>
      </c>
      <c r="M45" s="101" t="s">
        <v>225</v>
      </c>
      <c r="N45" s="102" t="s">
        <v>226</v>
      </c>
    </row>
    <row r="46" spans="1:14" ht="24" customHeight="1">
      <c r="A46" s="169"/>
      <c r="B46" s="103" t="s">
        <v>185</v>
      </c>
      <c r="C46" s="104"/>
      <c r="D46" s="105">
        <v>1.371469579269239E-8</v>
      </c>
      <c r="E46" s="105">
        <v>2.3930052597795799E-8</v>
      </c>
      <c r="F46" s="117">
        <v>2.9724900969100977E-16</v>
      </c>
      <c r="J46" s="172"/>
      <c r="K46" s="103" t="s">
        <v>185</v>
      </c>
      <c r="L46" s="104"/>
      <c r="M46" s="105">
        <v>1.5265842402009014E-3</v>
      </c>
      <c r="N46" s="106">
        <v>1.1526638596175117E-5</v>
      </c>
    </row>
    <row r="47" spans="1:14" ht="24" customHeight="1">
      <c r="A47" s="170" t="s">
        <v>149</v>
      </c>
      <c r="B47" s="103" t="s">
        <v>201</v>
      </c>
      <c r="C47" s="110" t="s">
        <v>228</v>
      </c>
      <c r="D47" s="108">
        <v>1</v>
      </c>
      <c r="E47" s="114" t="s">
        <v>225</v>
      </c>
      <c r="F47" s="118" t="s">
        <v>226</v>
      </c>
      <c r="J47" s="172" t="s">
        <v>150</v>
      </c>
      <c r="K47" s="103" t="s">
        <v>184</v>
      </c>
      <c r="L47" s="110" t="s">
        <v>225</v>
      </c>
      <c r="M47" s="108">
        <v>1</v>
      </c>
      <c r="N47" s="111" t="s">
        <v>227</v>
      </c>
    </row>
    <row r="48" spans="1:14" ht="24" customHeight="1">
      <c r="A48" s="170"/>
      <c r="B48" s="103" t="s">
        <v>185</v>
      </c>
      <c r="C48" s="112">
        <v>1.371469579269239E-8</v>
      </c>
      <c r="D48" s="113"/>
      <c r="E48" s="105">
        <v>1.5265842402009014E-3</v>
      </c>
      <c r="F48" s="117">
        <v>1.1526638596175117E-5</v>
      </c>
      <c r="J48" s="172"/>
      <c r="K48" s="103" t="s">
        <v>185</v>
      </c>
      <c r="L48" s="112">
        <v>1.5265842402009014E-3</v>
      </c>
      <c r="M48" s="113"/>
      <c r="N48" s="106">
        <v>8.9193235945908039E-6</v>
      </c>
    </row>
    <row r="49" spans="1:14" ht="24" customHeight="1">
      <c r="A49" s="170" t="s">
        <v>150</v>
      </c>
      <c r="B49" s="103" t="s">
        <v>201</v>
      </c>
      <c r="C49" s="110" t="s">
        <v>229</v>
      </c>
      <c r="D49" s="114" t="s">
        <v>225</v>
      </c>
      <c r="E49" s="108">
        <v>1</v>
      </c>
      <c r="F49" s="118" t="s">
        <v>227</v>
      </c>
      <c r="J49" s="172" t="s">
        <v>298</v>
      </c>
      <c r="K49" s="103" t="s">
        <v>184</v>
      </c>
      <c r="L49" s="110" t="s">
        <v>226</v>
      </c>
      <c r="M49" s="114" t="s">
        <v>227</v>
      </c>
      <c r="N49" s="109">
        <v>1</v>
      </c>
    </row>
    <row r="50" spans="1:14" ht="24" customHeight="1">
      <c r="A50" s="170"/>
      <c r="B50" s="103" t="s">
        <v>185</v>
      </c>
      <c r="C50" s="112">
        <v>2.3930052597795799E-8</v>
      </c>
      <c r="D50" s="105">
        <v>1.5265842402009014E-3</v>
      </c>
      <c r="E50" s="113"/>
      <c r="F50" s="117">
        <v>8.9193235945908039E-6</v>
      </c>
      <c r="J50" s="172"/>
      <c r="K50" s="103" t="s">
        <v>185</v>
      </c>
      <c r="L50" s="112">
        <v>1.1526638596175117E-5</v>
      </c>
      <c r="M50" s="105">
        <v>8.9193235945908039E-6</v>
      </c>
      <c r="N50" s="115"/>
    </row>
    <row r="51" spans="1:14" ht="14.25" customHeight="1">
      <c r="A51" s="170" t="s">
        <v>298</v>
      </c>
      <c r="B51" s="103" t="s">
        <v>201</v>
      </c>
      <c r="C51" s="110" t="s">
        <v>230</v>
      </c>
      <c r="D51" s="114" t="s">
        <v>226</v>
      </c>
      <c r="E51" s="114" t="s">
        <v>227</v>
      </c>
      <c r="F51" s="119">
        <v>1</v>
      </c>
      <c r="J51" s="167" t="s">
        <v>186</v>
      </c>
      <c r="K51" s="167"/>
      <c r="L51" s="167"/>
      <c r="M51" s="167"/>
      <c r="N51" s="167"/>
    </row>
    <row r="52" spans="1:14" ht="13.5" thickBot="1">
      <c r="A52" s="171"/>
      <c r="B52" s="120" t="s">
        <v>185</v>
      </c>
      <c r="C52" s="121">
        <v>2.9724900969100977E-16</v>
      </c>
      <c r="D52" s="122">
        <v>1.1526638596175117E-5</v>
      </c>
      <c r="E52" s="122">
        <v>8.9193235945908039E-6</v>
      </c>
      <c r="F52" s="123"/>
    </row>
    <row r="53" spans="1:14">
      <c r="A53" s="167" t="s">
        <v>233</v>
      </c>
      <c r="B53" s="167"/>
      <c r="C53" s="167"/>
      <c r="D53" s="167"/>
      <c r="E53" s="167"/>
      <c r="F53" s="167"/>
      <c r="G53" s="116"/>
    </row>
    <row r="54" spans="1:14">
      <c r="G54" s="116"/>
    </row>
    <row r="55" spans="1:14">
      <c r="G55" s="116"/>
    </row>
    <row r="56" spans="1:14">
      <c r="G56" s="116"/>
    </row>
    <row r="57" spans="1:14">
      <c r="G57" s="116"/>
    </row>
    <row r="58" spans="1:14">
      <c r="G58" s="116"/>
    </row>
    <row r="59" spans="1:14">
      <c r="G59" s="116"/>
    </row>
    <row r="60" spans="1:14" ht="15.75" thickBot="1">
      <c r="B60" s="11" t="s">
        <v>244</v>
      </c>
      <c r="G60">
        <v>39</v>
      </c>
    </row>
    <row r="61" spans="1:14" ht="13.5" thickBot="1">
      <c r="A61" s="31" t="s">
        <v>152</v>
      </c>
      <c r="B61" s="20" t="s">
        <v>0</v>
      </c>
      <c r="C61" s="2" t="s">
        <v>245</v>
      </c>
      <c r="D61" s="2" t="s">
        <v>246</v>
      </c>
      <c r="E61" s="2" t="s">
        <v>247</v>
      </c>
      <c r="F61" s="2" t="s">
        <v>248</v>
      </c>
      <c r="G61" s="2" t="s">
        <v>249</v>
      </c>
    </row>
    <row r="62" spans="1:14" ht="13.5" thickBot="1">
      <c r="A62" s="164" t="s">
        <v>149</v>
      </c>
      <c r="B62" s="33" t="s">
        <v>300</v>
      </c>
      <c r="C62" s="128">
        <v>1</v>
      </c>
      <c r="D62" s="128">
        <v>0</v>
      </c>
      <c r="E62" s="128">
        <v>5</v>
      </c>
      <c r="F62" s="128">
        <v>21</v>
      </c>
      <c r="G62" s="128">
        <v>12</v>
      </c>
      <c r="H62" s="19">
        <f>(F62+G62)/$G$60</f>
        <v>0.84615384615384615</v>
      </c>
    </row>
    <row r="63" spans="1:14" ht="13.5" thickBot="1">
      <c r="A63" s="165"/>
      <c r="B63" s="33" t="s">
        <v>86</v>
      </c>
      <c r="C63" s="128">
        <v>0</v>
      </c>
      <c r="D63" s="128">
        <v>5</v>
      </c>
      <c r="E63" s="128">
        <v>4</v>
      </c>
      <c r="F63" s="128">
        <v>15</v>
      </c>
      <c r="G63" s="128">
        <v>18</v>
      </c>
      <c r="H63" s="19">
        <f t="shared" ref="H63:H76" si="0">(F63+G63)/$G$60</f>
        <v>0.84615384615384615</v>
      </c>
    </row>
    <row r="64" spans="1:14" ht="13.5" thickBot="1">
      <c r="A64" s="165"/>
      <c r="B64" s="33" t="s">
        <v>87</v>
      </c>
      <c r="C64" s="128">
        <v>0</v>
      </c>
      <c r="D64" s="128">
        <v>1</v>
      </c>
      <c r="E64" s="128">
        <v>2</v>
      </c>
      <c r="F64" s="128">
        <v>17</v>
      </c>
      <c r="G64" s="128">
        <v>19</v>
      </c>
      <c r="H64" s="130">
        <f t="shared" si="0"/>
        <v>0.92307692307692313</v>
      </c>
    </row>
    <row r="65" spans="1:8" ht="13.5" thickBot="1">
      <c r="A65" s="165"/>
      <c r="B65" s="33" t="s">
        <v>299</v>
      </c>
      <c r="C65" s="128">
        <v>0</v>
      </c>
      <c r="D65" s="128">
        <v>1</v>
      </c>
      <c r="E65" s="128">
        <v>8</v>
      </c>
      <c r="F65" s="128">
        <v>23</v>
      </c>
      <c r="G65" s="128">
        <v>7</v>
      </c>
      <c r="H65" s="19">
        <f t="shared" si="0"/>
        <v>0.76923076923076927</v>
      </c>
    </row>
    <row r="66" spans="1:8" ht="13.5" thickBot="1">
      <c r="A66" s="165"/>
      <c r="B66" s="33" t="s">
        <v>89</v>
      </c>
      <c r="C66" s="128">
        <v>0</v>
      </c>
      <c r="D66" s="128">
        <v>3</v>
      </c>
      <c r="E66" s="128">
        <v>7</v>
      </c>
      <c r="F66" s="128">
        <v>14</v>
      </c>
      <c r="G66" s="128">
        <v>15</v>
      </c>
      <c r="H66" s="19">
        <f t="shared" si="0"/>
        <v>0.74358974358974361</v>
      </c>
    </row>
    <row r="67" spans="1:8" ht="13.5" thickBot="1">
      <c r="A67" s="165"/>
      <c r="B67" s="33" t="s">
        <v>301</v>
      </c>
      <c r="C67" s="128">
        <v>0</v>
      </c>
      <c r="D67" s="128">
        <v>2</v>
      </c>
      <c r="E67" s="128">
        <v>3</v>
      </c>
      <c r="F67" s="128">
        <v>19</v>
      </c>
      <c r="G67" s="128">
        <v>15</v>
      </c>
      <c r="H67" s="19">
        <f t="shared" si="0"/>
        <v>0.87179487179487181</v>
      </c>
    </row>
    <row r="68" spans="1:8" ht="13.5" thickBot="1">
      <c r="A68" s="166"/>
      <c r="B68" s="33" t="s">
        <v>302</v>
      </c>
      <c r="C68" s="128">
        <v>0</v>
      </c>
      <c r="D68" s="128">
        <v>3</v>
      </c>
      <c r="E68" s="128">
        <v>9</v>
      </c>
      <c r="F68" s="128">
        <v>22</v>
      </c>
      <c r="G68" s="128">
        <v>5</v>
      </c>
      <c r="H68" s="131">
        <f t="shared" si="0"/>
        <v>0.69230769230769229</v>
      </c>
    </row>
    <row r="69" spans="1:8" ht="13.5" thickBot="1">
      <c r="A69" s="164" t="s">
        <v>150</v>
      </c>
      <c r="B69" s="33" t="s">
        <v>118</v>
      </c>
      <c r="C69" s="128">
        <v>0</v>
      </c>
      <c r="D69" s="128">
        <v>0</v>
      </c>
      <c r="E69" s="128">
        <v>2</v>
      </c>
      <c r="F69" s="128">
        <v>17</v>
      </c>
      <c r="G69" s="128">
        <v>20</v>
      </c>
      <c r="H69" s="130">
        <f t="shared" si="0"/>
        <v>0.94871794871794868</v>
      </c>
    </row>
    <row r="70" spans="1:8" ht="13.5" thickBot="1">
      <c r="A70" s="165"/>
      <c r="B70" s="33" t="s">
        <v>303</v>
      </c>
      <c r="C70" s="128">
        <v>0</v>
      </c>
      <c r="D70" s="128">
        <v>1</v>
      </c>
      <c r="E70" s="128">
        <v>8</v>
      </c>
      <c r="F70" s="128">
        <v>22</v>
      </c>
      <c r="G70" s="128">
        <v>8</v>
      </c>
      <c r="H70" s="19">
        <f t="shared" si="0"/>
        <v>0.76923076923076927</v>
      </c>
    </row>
    <row r="71" spans="1:8" ht="13.5" thickBot="1">
      <c r="A71" s="165"/>
      <c r="B71" s="33" t="s">
        <v>304</v>
      </c>
      <c r="C71" s="128">
        <v>0</v>
      </c>
      <c r="D71" s="128">
        <v>1</v>
      </c>
      <c r="E71" s="128">
        <v>5</v>
      </c>
      <c r="F71" s="128">
        <v>19</v>
      </c>
      <c r="G71" s="128">
        <v>14</v>
      </c>
      <c r="H71" s="19">
        <f t="shared" si="0"/>
        <v>0.84615384615384615</v>
      </c>
    </row>
    <row r="72" spans="1:8" ht="13.5" thickBot="1">
      <c r="A72" s="166"/>
      <c r="B72" s="33" t="s">
        <v>128</v>
      </c>
      <c r="C72" s="128">
        <v>0</v>
      </c>
      <c r="D72" s="128">
        <v>1</v>
      </c>
      <c r="E72" s="128">
        <v>2</v>
      </c>
      <c r="F72" s="128">
        <v>11</v>
      </c>
      <c r="G72" s="128">
        <v>25</v>
      </c>
      <c r="H72" s="130">
        <f t="shared" si="0"/>
        <v>0.92307692307692313</v>
      </c>
    </row>
    <row r="73" spans="1:8" ht="13.5" thickBot="1">
      <c r="A73" s="164" t="s">
        <v>298</v>
      </c>
      <c r="B73" s="33" t="s">
        <v>297</v>
      </c>
      <c r="C73" s="129">
        <v>0</v>
      </c>
      <c r="D73" s="128">
        <v>1</v>
      </c>
      <c r="E73" s="128">
        <v>14</v>
      </c>
      <c r="F73" s="128">
        <v>22</v>
      </c>
      <c r="G73" s="128">
        <v>2</v>
      </c>
      <c r="H73" s="131">
        <f t="shared" si="0"/>
        <v>0.61538461538461542</v>
      </c>
    </row>
    <row r="74" spans="1:8" ht="13.5" thickBot="1">
      <c r="A74" s="165"/>
      <c r="B74" s="33" t="s">
        <v>136</v>
      </c>
      <c r="C74" s="129">
        <v>0</v>
      </c>
      <c r="D74" s="128">
        <v>1</v>
      </c>
      <c r="E74" s="128">
        <v>6</v>
      </c>
      <c r="F74" s="128">
        <v>19</v>
      </c>
      <c r="G74" s="128">
        <v>13</v>
      </c>
      <c r="H74" s="19">
        <f t="shared" si="0"/>
        <v>0.82051282051282048</v>
      </c>
    </row>
    <row r="75" spans="1:8" ht="13.5" thickBot="1">
      <c r="A75" s="165"/>
      <c r="B75" s="33" t="s">
        <v>137</v>
      </c>
      <c r="C75" s="129">
        <v>0</v>
      </c>
      <c r="D75" s="128">
        <v>3</v>
      </c>
      <c r="E75" s="128">
        <v>4</v>
      </c>
      <c r="F75" s="128">
        <v>16</v>
      </c>
      <c r="G75" s="128">
        <v>16</v>
      </c>
      <c r="H75" s="19">
        <f t="shared" si="0"/>
        <v>0.82051282051282048</v>
      </c>
    </row>
    <row r="76" spans="1:8" ht="13.5" thickBot="1">
      <c r="A76" s="166"/>
      <c r="B76" s="32" t="s">
        <v>138</v>
      </c>
      <c r="C76" s="129">
        <v>0</v>
      </c>
      <c r="D76" s="128">
        <v>2</v>
      </c>
      <c r="E76" s="128">
        <v>2</v>
      </c>
      <c r="F76" s="128">
        <v>15</v>
      </c>
      <c r="G76" s="128">
        <v>20</v>
      </c>
      <c r="H76" s="130">
        <f t="shared" si="0"/>
        <v>0.89743589743589747</v>
      </c>
    </row>
    <row r="77" spans="1:8">
      <c r="C77">
        <f>SUM(C62:C76)</f>
        <v>1</v>
      </c>
      <c r="D77">
        <f>SUM(D62:D76)</f>
        <v>25</v>
      </c>
      <c r="E77">
        <f>SUM(E62:E76)</f>
        <v>81</v>
      </c>
      <c r="F77">
        <f>SUM(F62:F76)</f>
        <v>272</v>
      </c>
      <c r="G77">
        <f>SUM(G62:G76)</f>
        <v>209</v>
      </c>
      <c r="H77">
        <f>SUM(C77:G77)</f>
        <v>588</v>
      </c>
    </row>
    <row r="78" spans="1:8">
      <c r="F78">
        <f>+(F77+G77)/H77</f>
        <v>0.81802721088435371</v>
      </c>
    </row>
    <row r="83" spans="1:8" ht="15.75" thickBot="1">
      <c r="B83" s="11" t="s">
        <v>255</v>
      </c>
      <c r="G83">
        <v>39</v>
      </c>
    </row>
    <row r="84" spans="1:8" ht="39" thickBot="1">
      <c r="B84" s="31" t="s">
        <v>152</v>
      </c>
      <c r="C84" s="21" t="s">
        <v>250</v>
      </c>
      <c r="D84" s="21" t="s">
        <v>251</v>
      </c>
      <c r="E84" s="21" t="s">
        <v>247</v>
      </c>
      <c r="F84" s="21" t="s">
        <v>253</v>
      </c>
      <c r="G84" s="21" t="s">
        <v>254</v>
      </c>
    </row>
    <row r="85" spans="1:8" ht="13.5" thickBot="1">
      <c r="B85" s="33" t="s">
        <v>149</v>
      </c>
      <c r="C85" s="129">
        <v>0</v>
      </c>
      <c r="D85" s="129">
        <v>2</v>
      </c>
      <c r="E85" s="129">
        <v>8</v>
      </c>
      <c r="F85" s="129">
        <v>26</v>
      </c>
      <c r="G85" s="129">
        <v>3</v>
      </c>
      <c r="H85" s="19">
        <f>(F85+G85)/$G$83</f>
        <v>0.74358974358974361</v>
      </c>
    </row>
    <row r="86" spans="1:8" ht="13.5" thickBot="1">
      <c r="B86" s="33" t="s">
        <v>150</v>
      </c>
      <c r="C86" s="129">
        <v>0</v>
      </c>
      <c r="D86" s="129">
        <v>1</v>
      </c>
      <c r="E86" s="129">
        <v>5</v>
      </c>
      <c r="F86" s="129">
        <v>28</v>
      </c>
      <c r="G86" s="129">
        <v>5</v>
      </c>
      <c r="H86" s="19">
        <f t="shared" ref="H86:H87" si="1">(F86+G86)/$G$83</f>
        <v>0.84615384615384615</v>
      </c>
    </row>
    <row r="87" spans="1:8" ht="13.5" thickBot="1">
      <c r="B87" s="33" t="s">
        <v>298</v>
      </c>
      <c r="C87" s="129">
        <v>0</v>
      </c>
      <c r="D87" s="129">
        <v>2</v>
      </c>
      <c r="E87" s="129">
        <v>3</v>
      </c>
      <c r="F87" s="129">
        <v>31</v>
      </c>
      <c r="G87" s="129">
        <v>3</v>
      </c>
      <c r="H87" s="19">
        <f t="shared" si="1"/>
        <v>0.87179487179487181</v>
      </c>
    </row>
    <row r="88" spans="1:8">
      <c r="C88" s="29">
        <f>SUM(C85:C87)</f>
        <v>0</v>
      </c>
      <c r="D88" s="29">
        <f t="shared" ref="D88:G88" si="2">SUM(D85:D87)</f>
        <v>5</v>
      </c>
      <c r="E88" s="29">
        <f t="shared" si="2"/>
        <v>16</v>
      </c>
      <c r="F88" s="29">
        <f t="shared" si="2"/>
        <v>85</v>
      </c>
      <c r="G88" s="29">
        <f t="shared" si="2"/>
        <v>11</v>
      </c>
      <c r="H88" s="29">
        <f>SUM(C88:G88)</f>
        <v>117</v>
      </c>
    </row>
    <row r="89" spans="1:8">
      <c r="C89">
        <f>+C88/$H$88</f>
        <v>0</v>
      </c>
      <c r="D89">
        <f t="shared" ref="D89:G89" si="3">+D88/$H$88</f>
        <v>4.2735042735042736E-2</v>
      </c>
      <c r="E89">
        <f t="shared" si="3"/>
        <v>0.13675213675213677</v>
      </c>
      <c r="F89">
        <f t="shared" si="3"/>
        <v>0.72649572649572647</v>
      </c>
      <c r="G89">
        <f t="shared" si="3"/>
        <v>9.4017094017094016E-2</v>
      </c>
    </row>
    <row r="94" spans="1:8" ht="15.75" thickBot="1">
      <c r="A94" s="11" t="s">
        <v>257</v>
      </c>
    </row>
    <row r="95" spans="1:8" ht="13.5" thickBot="1">
      <c r="A95" s="31" t="s">
        <v>152</v>
      </c>
      <c r="B95" s="20" t="s">
        <v>0</v>
      </c>
      <c r="C95" s="21" t="s">
        <v>261</v>
      </c>
      <c r="D95" s="21" t="s">
        <v>262</v>
      </c>
    </row>
    <row r="96" spans="1:8" ht="13.5" thickBot="1">
      <c r="A96" s="164" t="s">
        <v>149</v>
      </c>
      <c r="B96" s="33" t="s">
        <v>87</v>
      </c>
      <c r="C96" s="33">
        <v>5.0256410256410255</v>
      </c>
      <c r="D96" s="132">
        <v>1</v>
      </c>
      <c r="E96" s="133">
        <v>1.7948717948717949</v>
      </c>
      <c r="F96" s="19">
        <f>+E96/30</f>
        <v>5.9829059829059832E-2</v>
      </c>
    </row>
    <row r="97" spans="1:6" ht="13.5" thickBot="1">
      <c r="A97" s="165"/>
      <c r="B97" s="33" t="s">
        <v>301</v>
      </c>
      <c r="C97" s="24">
        <v>4.5641025641025639</v>
      </c>
      <c r="D97" s="132">
        <v>2</v>
      </c>
      <c r="E97" s="133">
        <v>1.6300366300366298</v>
      </c>
      <c r="F97" s="19">
        <f t="shared" ref="F97:F110" si="4">+E97/30</f>
        <v>5.4334554334554329E-2</v>
      </c>
    </row>
    <row r="98" spans="1:6" ht="13.5" thickBot="1">
      <c r="A98" s="165"/>
      <c r="B98" s="24" t="s">
        <v>86</v>
      </c>
      <c r="C98" s="24">
        <v>4.1282051282051286</v>
      </c>
      <c r="D98" s="132">
        <v>3</v>
      </c>
      <c r="E98" s="133">
        <v>1.4743589743589745</v>
      </c>
      <c r="F98" s="19">
        <f t="shared" si="4"/>
        <v>4.9145299145299151E-2</v>
      </c>
    </row>
    <row r="99" spans="1:6" ht="13.5" thickBot="1">
      <c r="A99" s="165"/>
      <c r="B99" s="33" t="s">
        <v>300</v>
      </c>
      <c r="C99" s="24">
        <v>4.0769230769230766</v>
      </c>
      <c r="D99" s="132">
        <v>4</v>
      </c>
      <c r="E99" s="133">
        <v>1.456043956043956</v>
      </c>
      <c r="F99" s="19">
        <f t="shared" si="4"/>
        <v>4.8534798534798536E-2</v>
      </c>
    </row>
    <row r="100" spans="1:6" ht="13.5" thickBot="1">
      <c r="A100" s="165"/>
      <c r="B100" s="33" t="s">
        <v>299</v>
      </c>
      <c r="C100" s="33">
        <v>3.5641025641025643</v>
      </c>
      <c r="D100" s="132">
        <v>5</v>
      </c>
      <c r="E100" s="133">
        <v>1.272893772893773</v>
      </c>
      <c r="F100" s="19">
        <f t="shared" si="4"/>
        <v>4.2429792429792432E-2</v>
      </c>
    </row>
    <row r="101" spans="1:6" ht="13.5" thickBot="1">
      <c r="A101" s="165"/>
      <c r="B101" s="24" t="s">
        <v>89</v>
      </c>
      <c r="C101" s="33">
        <v>3.4871794871794872</v>
      </c>
      <c r="D101" s="132">
        <v>6</v>
      </c>
      <c r="E101" s="133">
        <v>1.2454212454212457</v>
      </c>
      <c r="F101" s="19">
        <f t="shared" si="4"/>
        <v>4.1514041514041519E-2</v>
      </c>
    </row>
    <row r="102" spans="1:6" ht="13.5" thickBot="1">
      <c r="A102" s="166"/>
      <c r="B102" s="33" t="s">
        <v>302</v>
      </c>
      <c r="C102" s="33">
        <v>3.1538461538461537</v>
      </c>
      <c r="D102" s="132">
        <v>7</v>
      </c>
      <c r="E102" s="133">
        <v>1.1263736263736264</v>
      </c>
      <c r="F102" s="19">
        <f t="shared" si="4"/>
        <v>3.7545787545787544E-2</v>
      </c>
    </row>
    <row r="103" spans="1:6" ht="13.5" thickBot="1">
      <c r="A103" s="164" t="s">
        <v>298</v>
      </c>
      <c r="B103" s="33" t="s">
        <v>138</v>
      </c>
      <c r="C103" s="33">
        <v>3.2307692307692299</v>
      </c>
      <c r="D103" s="132">
        <v>1</v>
      </c>
      <c r="E103" s="136">
        <v>3.2307692307692299</v>
      </c>
      <c r="F103" s="19">
        <f t="shared" si="4"/>
        <v>0.10769230769230767</v>
      </c>
    </row>
    <row r="104" spans="1:6" ht="13.5" thickBot="1">
      <c r="A104" s="165"/>
      <c r="B104" s="33" t="s">
        <v>297</v>
      </c>
      <c r="C104" s="33">
        <v>2.2820512820512819</v>
      </c>
      <c r="D104" s="132">
        <v>2</v>
      </c>
      <c r="E104" s="136">
        <v>2.2820512820512819</v>
      </c>
      <c r="F104" s="19">
        <f t="shared" si="4"/>
        <v>7.6068376068376062E-2</v>
      </c>
    </row>
    <row r="105" spans="1:6" ht="13.5" thickBot="1">
      <c r="A105" s="165"/>
      <c r="B105" s="33" t="s">
        <v>137</v>
      </c>
      <c r="C105" s="33">
        <v>2.2564102564102599</v>
      </c>
      <c r="D105" s="132">
        <v>3</v>
      </c>
      <c r="E105" s="136">
        <v>2.2564102564102599</v>
      </c>
      <c r="F105" s="19">
        <f t="shared" si="4"/>
        <v>7.5213675213675335E-2</v>
      </c>
    </row>
    <row r="106" spans="1:6" ht="13.5" thickBot="1">
      <c r="A106" s="166"/>
      <c r="B106" s="33" t="s">
        <v>136</v>
      </c>
      <c r="C106" s="33">
        <v>2.2307692307692308</v>
      </c>
      <c r="D106" s="132">
        <v>4</v>
      </c>
      <c r="E106" s="136">
        <v>2.2307692307692308</v>
      </c>
      <c r="F106" s="19">
        <f t="shared" si="4"/>
        <v>7.4358974358974358E-2</v>
      </c>
    </row>
    <row r="107" spans="1:6" ht="13.5" thickBot="1">
      <c r="A107" s="164" t="s">
        <v>150</v>
      </c>
      <c r="B107" s="33" t="s">
        <v>128</v>
      </c>
      <c r="C107" s="33">
        <v>2.7435897435897401</v>
      </c>
      <c r="D107" s="132">
        <v>1</v>
      </c>
      <c r="E107" s="136">
        <v>2.7435897435897401</v>
      </c>
      <c r="F107" s="19">
        <f t="shared" si="4"/>
        <v>9.1452991452991336E-2</v>
      </c>
    </row>
    <row r="108" spans="1:6" ht="13.5" thickBot="1">
      <c r="A108" s="165"/>
      <c r="B108" s="33" t="s">
        <v>304</v>
      </c>
      <c r="C108" s="33">
        <v>2.6410256410256401</v>
      </c>
      <c r="D108" s="132">
        <v>2</v>
      </c>
      <c r="E108" s="136">
        <v>2.6410256410256401</v>
      </c>
      <c r="F108" s="19">
        <f t="shared" si="4"/>
        <v>8.8034188034187999E-2</v>
      </c>
    </row>
    <row r="109" spans="1:6" ht="13.5" thickBot="1">
      <c r="A109" s="165"/>
      <c r="B109" s="33" t="s">
        <v>303</v>
      </c>
      <c r="C109" s="33">
        <v>2.4102564102564101</v>
      </c>
      <c r="D109" s="132">
        <v>3</v>
      </c>
      <c r="E109" s="136">
        <v>2.4102564102564101</v>
      </c>
      <c r="F109" s="19">
        <f t="shared" si="4"/>
        <v>8.0341880341880334E-2</v>
      </c>
    </row>
    <row r="110" spans="1:6" ht="13.5" thickBot="1">
      <c r="A110" s="166"/>
      <c r="B110" s="33" t="s">
        <v>118</v>
      </c>
      <c r="C110" s="33">
        <v>2.2051282051282053</v>
      </c>
      <c r="D110" s="132">
        <v>4</v>
      </c>
      <c r="E110" s="136">
        <v>2.2051282051282053</v>
      </c>
      <c r="F110" s="19">
        <f t="shared" si="4"/>
        <v>7.3504273504273507E-2</v>
      </c>
    </row>
    <row r="113" spans="4:4">
      <c r="D113" s="135"/>
    </row>
    <row r="114" spans="4:4">
      <c r="D114" s="135"/>
    </row>
  </sheetData>
  <mergeCells count="23">
    <mergeCell ref="A36:A39"/>
    <mergeCell ref="A3:A9"/>
    <mergeCell ref="A10:A13"/>
    <mergeCell ref="A14:A17"/>
    <mergeCell ref="A25:A31"/>
    <mergeCell ref="A32:A35"/>
    <mergeCell ref="J49:J50"/>
    <mergeCell ref="J51:N51"/>
    <mergeCell ref="J43:N43"/>
    <mergeCell ref="J45:J46"/>
    <mergeCell ref="J47:J48"/>
    <mergeCell ref="A53:F53"/>
    <mergeCell ref="A43:F43"/>
    <mergeCell ref="A45:A46"/>
    <mergeCell ref="A47:A48"/>
    <mergeCell ref="A49:A50"/>
    <mergeCell ref="A51:A52"/>
    <mergeCell ref="A96:A102"/>
    <mergeCell ref="A107:A110"/>
    <mergeCell ref="A103:A106"/>
    <mergeCell ref="A62:A68"/>
    <mergeCell ref="A69:A72"/>
    <mergeCell ref="A73:A7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2:Q160"/>
  <sheetViews>
    <sheetView topLeftCell="A141" workbookViewId="0">
      <selection activeCell="A157" sqref="A157"/>
    </sheetView>
  </sheetViews>
  <sheetFormatPr baseColWidth="10" defaultRowHeight="12.75"/>
  <cols>
    <col min="1" max="1" width="13.85546875" customWidth="1"/>
    <col min="2" max="2" width="21.85546875" customWidth="1"/>
    <col min="3" max="7" width="7" customWidth="1"/>
    <col min="8" max="8" width="5.5703125" bestFit="1" customWidth="1"/>
    <col min="9" max="9" width="6.140625" bestFit="1" customWidth="1"/>
    <col min="10" max="10" width="5.5703125" bestFit="1" customWidth="1"/>
    <col min="11" max="13" width="3.42578125" bestFit="1" customWidth="1"/>
    <col min="14" max="14" width="10.42578125" bestFit="1" customWidth="1"/>
    <col min="15" max="15" width="10.7109375" bestFit="1" customWidth="1"/>
    <col min="16" max="16" width="9.7109375" bestFit="1" customWidth="1"/>
    <col min="17" max="17" width="11.5703125" bestFit="1" customWidth="1"/>
    <col min="20" max="20" width="17.7109375" customWidth="1"/>
  </cols>
  <sheetData>
    <row r="2" spans="1:17" ht="15.75" thickBot="1">
      <c r="A2" s="11" t="s">
        <v>181</v>
      </c>
    </row>
    <row r="3" spans="1:17" ht="15" thickBot="1">
      <c r="A3" s="186" t="s">
        <v>0</v>
      </c>
      <c r="B3" s="186" t="s">
        <v>1</v>
      </c>
      <c r="C3" s="186" t="s">
        <v>2</v>
      </c>
      <c r="D3" s="191" t="s">
        <v>171</v>
      </c>
      <c r="E3" s="191" t="s">
        <v>172</v>
      </c>
      <c r="F3" s="186" t="s">
        <v>3</v>
      </c>
      <c r="G3" s="186" t="s">
        <v>4</v>
      </c>
      <c r="H3" s="186" t="s">
        <v>5</v>
      </c>
      <c r="I3" s="186" t="s">
        <v>6</v>
      </c>
      <c r="J3" s="186" t="s">
        <v>7</v>
      </c>
      <c r="K3" s="188" t="s">
        <v>8</v>
      </c>
      <c r="L3" s="189"/>
      <c r="M3" s="190"/>
      <c r="N3" s="186" t="s">
        <v>9</v>
      </c>
      <c r="O3" s="186" t="s">
        <v>10</v>
      </c>
      <c r="P3" s="186" t="s">
        <v>11</v>
      </c>
      <c r="Q3" t="s">
        <v>12</v>
      </c>
    </row>
    <row r="4" spans="1:17" ht="15" thickBot="1">
      <c r="A4" s="187"/>
      <c r="B4" s="187"/>
      <c r="C4" s="187"/>
      <c r="D4" s="192"/>
      <c r="E4" s="192"/>
      <c r="F4" s="187"/>
      <c r="G4" s="187"/>
      <c r="H4" s="187"/>
      <c r="I4" s="187"/>
      <c r="J4" s="187"/>
      <c r="K4" s="3">
        <v>25</v>
      </c>
      <c r="L4" s="3">
        <v>50</v>
      </c>
      <c r="M4" s="3">
        <v>75</v>
      </c>
      <c r="N4" s="187"/>
      <c r="O4" s="187"/>
      <c r="P4" s="187"/>
    </row>
    <row r="5" spans="1:17" ht="26.25" thickBot="1">
      <c r="A5" s="178" t="s">
        <v>85</v>
      </c>
      <c r="B5" s="22" t="s">
        <v>93</v>
      </c>
      <c r="C5" s="41">
        <v>4.46</v>
      </c>
      <c r="D5" s="41">
        <v>5</v>
      </c>
      <c r="E5" s="41">
        <v>5</v>
      </c>
      <c r="F5" s="41">
        <v>0.64300000000000002</v>
      </c>
      <c r="G5" s="41">
        <v>0.41299999999999998</v>
      </c>
      <c r="H5" s="41">
        <v>2</v>
      </c>
      <c r="I5" s="41">
        <v>3</v>
      </c>
      <c r="J5" s="41">
        <v>5</v>
      </c>
      <c r="K5" s="41">
        <v>4</v>
      </c>
      <c r="L5" s="41">
        <v>5</v>
      </c>
      <c r="M5" s="41">
        <v>5</v>
      </c>
      <c r="N5" s="41">
        <v>0.86499999999999999</v>
      </c>
      <c r="O5" s="181">
        <v>0.82499999999999996</v>
      </c>
      <c r="P5" s="41" t="s">
        <v>14</v>
      </c>
      <c r="Q5" s="40">
        <f>(D5-C5)/F5</f>
        <v>0.83981337480559881</v>
      </c>
    </row>
    <row r="6" spans="1:17" ht="19.5" customHeight="1" thickBot="1">
      <c r="A6" s="179"/>
      <c r="B6" s="22" t="s">
        <v>94</v>
      </c>
      <c r="C6" s="41">
        <v>3.87</v>
      </c>
      <c r="D6" s="41">
        <v>4</v>
      </c>
      <c r="E6" s="41">
        <v>4</v>
      </c>
      <c r="F6" s="41">
        <v>0.65600000000000003</v>
      </c>
      <c r="G6" s="41">
        <v>0.43</v>
      </c>
      <c r="H6" s="41">
        <v>3</v>
      </c>
      <c r="I6" s="41">
        <v>2</v>
      </c>
      <c r="J6" s="41">
        <v>5</v>
      </c>
      <c r="K6" s="41">
        <v>4</v>
      </c>
      <c r="L6" s="41">
        <v>4</v>
      </c>
      <c r="M6" s="41">
        <v>4</v>
      </c>
      <c r="N6" s="41">
        <v>0.71799999999999997</v>
      </c>
      <c r="O6" s="182"/>
      <c r="P6" s="41" t="s">
        <v>15</v>
      </c>
      <c r="Q6" s="40">
        <f t="shared" ref="Q6:Q28" si="0">(D6-C6)/F6</f>
        <v>0.19817073170731692</v>
      </c>
    </row>
    <row r="7" spans="1:17" ht="19.5" customHeight="1" thickBot="1">
      <c r="A7" s="179"/>
      <c r="B7" s="22" t="s">
        <v>95</v>
      </c>
      <c r="C7" s="41">
        <v>4.33</v>
      </c>
      <c r="D7" s="41">
        <v>4</v>
      </c>
      <c r="E7" s="41">
        <v>5</v>
      </c>
      <c r="F7" s="41">
        <v>0.70099999999999996</v>
      </c>
      <c r="G7" s="41">
        <v>0.49099999999999999</v>
      </c>
      <c r="H7" s="41">
        <v>2</v>
      </c>
      <c r="I7" s="41">
        <v>3</v>
      </c>
      <c r="J7" s="41">
        <v>5</v>
      </c>
      <c r="K7" s="41">
        <v>4</v>
      </c>
      <c r="L7" s="41">
        <v>4</v>
      </c>
      <c r="M7" s="41">
        <v>5</v>
      </c>
      <c r="N7" s="41">
        <v>0.83299999999999996</v>
      </c>
      <c r="O7" s="182"/>
      <c r="P7" s="41" t="s">
        <v>16</v>
      </c>
      <c r="Q7" s="40">
        <f t="shared" si="0"/>
        <v>-0.47075606276747517</v>
      </c>
    </row>
    <row r="8" spans="1:17" ht="19.5" customHeight="1" thickBot="1">
      <c r="A8" s="180"/>
      <c r="B8" s="22" t="s">
        <v>96</v>
      </c>
      <c r="C8" s="41">
        <v>4.54</v>
      </c>
      <c r="D8" s="41">
        <v>5</v>
      </c>
      <c r="E8" s="41">
        <v>5</v>
      </c>
      <c r="F8" s="41">
        <v>0.6</v>
      </c>
      <c r="G8" s="41">
        <v>0.36</v>
      </c>
      <c r="H8" s="41">
        <v>2</v>
      </c>
      <c r="I8" s="41">
        <v>3</v>
      </c>
      <c r="J8" s="41">
        <v>5</v>
      </c>
      <c r="K8" s="41">
        <v>4</v>
      </c>
      <c r="L8" s="41">
        <v>5</v>
      </c>
      <c r="M8" s="41">
        <v>5</v>
      </c>
      <c r="N8" s="41">
        <v>0.88500000000000001</v>
      </c>
      <c r="O8" s="183"/>
      <c r="P8" s="41" t="s">
        <v>17</v>
      </c>
      <c r="Q8" s="40">
        <f t="shared" si="0"/>
        <v>0.76666666666666661</v>
      </c>
    </row>
    <row r="9" spans="1:17" ht="19.5" customHeight="1" thickBot="1">
      <c r="A9" s="178" t="s">
        <v>86</v>
      </c>
      <c r="B9" s="22" t="s">
        <v>97</v>
      </c>
      <c r="C9" s="41">
        <v>4.3600000000000003</v>
      </c>
      <c r="D9" s="41">
        <v>4</v>
      </c>
      <c r="E9" s="41">
        <v>4</v>
      </c>
      <c r="F9" s="41">
        <v>0.628</v>
      </c>
      <c r="G9" s="41">
        <v>0.39400000000000002</v>
      </c>
      <c r="H9" s="41">
        <v>2</v>
      </c>
      <c r="I9" s="41">
        <v>3</v>
      </c>
      <c r="J9" s="41">
        <v>5</v>
      </c>
      <c r="K9" s="41">
        <v>4</v>
      </c>
      <c r="L9" s="41">
        <v>4</v>
      </c>
      <c r="M9" s="41">
        <v>5</v>
      </c>
      <c r="N9" s="41">
        <v>0.84</v>
      </c>
      <c r="O9" s="181">
        <v>0.81100000000000005</v>
      </c>
      <c r="P9" s="41" t="s">
        <v>18</v>
      </c>
      <c r="Q9" s="40">
        <f t="shared" si="0"/>
        <v>-0.57324840764331264</v>
      </c>
    </row>
    <row r="10" spans="1:17" ht="19.5" customHeight="1" thickBot="1">
      <c r="A10" s="179"/>
      <c r="B10" s="22" t="s">
        <v>98</v>
      </c>
      <c r="C10" s="41">
        <v>4.62</v>
      </c>
      <c r="D10" s="41">
        <v>5</v>
      </c>
      <c r="E10" s="41">
        <v>5</v>
      </c>
      <c r="F10" s="41">
        <v>0.59</v>
      </c>
      <c r="G10" s="41">
        <v>0.34799999999999998</v>
      </c>
      <c r="H10" s="41">
        <v>2</v>
      </c>
      <c r="I10" s="41">
        <v>3</v>
      </c>
      <c r="J10" s="41">
        <v>5</v>
      </c>
      <c r="K10" s="41">
        <v>4</v>
      </c>
      <c r="L10" s="41">
        <v>5</v>
      </c>
      <c r="M10" s="41">
        <v>5</v>
      </c>
      <c r="N10" s="41">
        <v>0.90400000000000003</v>
      </c>
      <c r="O10" s="182"/>
      <c r="P10" s="41" t="s">
        <v>19</v>
      </c>
      <c r="Q10" s="40">
        <f t="shared" si="0"/>
        <v>0.64406779661016933</v>
      </c>
    </row>
    <row r="11" spans="1:17" ht="26.25" thickBot="1">
      <c r="A11" s="179"/>
      <c r="B11" s="22" t="s">
        <v>99</v>
      </c>
      <c r="C11" s="41">
        <v>3.67</v>
      </c>
      <c r="D11" s="41">
        <v>4</v>
      </c>
      <c r="E11" s="41">
        <v>4</v>
      </c>
      <c r="F11" s="41">
        <v>0.621</v>
      </c>
      <c r="G11" s="41">
        <v>0.38600000000000001</v>
      </c>
      <c r="H11" s="41">
        <v>2</v>
      </c>
      <c r="I11" s="41">
        <v>3</v>
      </c>
      <c r="J11" s="41">
        <v>5</v>
      </c>
      <c r="K11" s="41">
        <v>3</v>
      </c>
      <c r="L11" s="41">
        <v>4</v>
      </c>
      <c r="M11" s="41">
        <v>4</v>
      </c>
      <c r="N11" s="41">
        <v>0.66700000000000004</v>
      </c>
      <c r="O11" s="182"/>
      <c r="P11" s="41" t="s">
        <v>20</v>
      </c>
      <c r="Q11" s="40">
        <f t="shared" si="0"/>
        <v>0.53140096618357502</v>
      </c>
    </row>
    <row r="12" spans="1:17" ht="26.25" thickBot="1">
      <c r="A12" s="180"/>
      <c r="B12" s="22" t="s">
        <v>100</v>
      </c>
      <c r="C12" s="41">
        <v>4.33</v>
      </c>
      <c r="D12" s="41">
        <v>4</v>
      </c>
      <c r="E12" s="41">
        <v>4</v>
      </c>
      <c r="F12" s="41">
        <v>0.70099999999999996</v>
      </c>
      <c r="G12" s="41">
        <v>0.49099999999999999</v>
      </c>
      <c r="H12" s="41">
        <v>3</v>
      </c>
      <c r="I12" s="41">
        <v>2</v>
      </c>
      <c r="J12" s="41">
        <v>5</v>
      </c>
      <c r="K12" s="41">
        <v>4</v>
      </c>
      <c r="L12" s="41">
        <v>4</v>
      </c>
      <c r="M12" s="41">
        <v>5</v>
      </c>
      <c r="N12" s="41">
        <v>0.83299999999999996</v>
      </c>
      <c r="O12" s="183"/>
      <c r="P12" s="41" t="s">
        <v>16</v>
      </c>
      <c r="Q12" s="40">
        <f t="shared" si="0"/>
        <v>-0.47075606276747517</v>
      </c>
    </row>
    <row r="13" spans="1:17" ht="26.25" thickBot="1">
      <c r="A13" s="178" t="s">
        <v>87</v>
      </c>
      <c r="B13" s="22" t="s">
        <v>116</v>
      </c>
      <c r="C13" s="41">
        <v>4.62</v>
      </c>
      <c r="D13" s="41">
        <v>5</v>
      </c>
      <c r="E13" s="41">
        <v>5</v>
      </c>
      <c r="F13" s="41">
        <v>0.67300000000000004</v>
      </c>
      <c r="G13" s="41">
        <v>0.45300000000000001</v>
      </c>
      <c r="H13" s="41">
        <v>2</v>
      </c>
      <c r="I13" s="41">
        <v>3</v>
      </c>
      <c r="J13" s="41">
        <v>5</v>
      </c>
      <c r="K13" s="41">
        <v>4</v>
      </c>
      <c r="L13" s="41">
        <v>5</v>
      </c>
      <c r="M13" s="41">
        <v>5</v>
      </c>
      <c r="N13" s="41">
        <v>0.90400000000000003</v>
      </c>
      <c r="O13" s="181">
        <v>0.83899999999999997</v>
      </c>
      <c r="P13" s="41" t="s">
        <v>19</v>
      </c>
      <c r="Q13" s="40">
        <f t="shared" si="0"/>
        <v>0.56463595839524494</v>
      </c>
    </row>
    <row r="14" spans="1:17" ht="15" customHeight="1" thickBot="1">
      <c r="A14" s="179"/>
      <c r="B14" s="22" t="s">
        <v>101</v>
      </c>
      <c r="C14" s="41">
        <v>4.46</v>
      </c>
      <c r="D14" s="41">
        <v>5</v>
      </c>
      <c r="E14" s="41">
        <v>5</v>
      </c>
      <c r="F14" s="41">
        <v>0.68200000000000005</v>
      </c>
      <c r="G14" s="41">
        <v>0.46600000000000003</v>
      </c>
      <c r="H14" s="41">
        <v>2</v>
      </c>
      <c r="I14" s="41">
        <v>3</v>
      </c>
      <c r="J14" s="41">
        <v>5</v>
      </c>
      <c r="K14" s="41">
        <v>4</v>
      </c>
      <c r="L14" s="41">
        <v>5</v>
      </c>
      <c r="M14" s="41">
        <v>5</v>
      </c>
      <c r="N14" s="41">
        <v>0.86499999999999999</v>
      </c>
      <c r="O14" s="182"/>
      <c r="P14" s="41" t="s">
        <v>14</v>
      </c>
      <c r="Q14" s="40">
        <f t="shared" si="0"/>
        <v>0.7917888563049853</v>
      </c>
    </row>
    <row r="15" spans="1:17" ht="15" customHeight="1" thickBot="1">
      <c r="A15" s="179"/>
      <c r="B15" s="22" t="s">
        <v>102</v>
      </c>
      <c r="C15" s="41">
        <v>4.1500000000000004</v>
      </c>
      <c r="D15" s="41">
        <v>4</v>
      </c>
      <c r="E15" s="41">
        <v>4</v>
      </c>
      <c r="F15" s="41">
        <v>0.58699999999999997</v>
      </c>
      <c r="G15" s="41">
        <v>0.34399999999999997</v>
      </c>
      <c r="H15" s="41">
        <v>2</v>
      </c>
      <c r="I15" s="41">
        <v>3</v>
      </c>
      <c r="J15" s="41">
        <v>5</v>
      </c>
      <c r="K15" s="41">
        <v>4</v>
      </c>
      <c r="L15" s="41">
        <v>4</v>
      </c>
      <c r="M15" s="41">
        <v>5</v>
      </c>
      <c r="N15" s="41">
        <v>0.78800000000000003</v>
      </c>
      <c r="O15" s="182"/>
      <c r="P15" s="41" t="s">
        <v>22</v>
      </c>
      <c r="Q15" s="40">
        <f t="shared" si="0"/>
        <v>-0.25553662691652534</v>
      </c>
    </row>
    <row r="16" spans="1:17" ht="15" customHeight="1" thickBot="1">
      <c r="A16" s="180"/>
      <c r="B16" s="22" t="s">
        <v>103</v>
      </c>
      <c r="C16" s="41">
        <v>4.21</v>
      </c>
      <c r="D16" s="41">
        <v>4</v>
      </c>
      <c r="E16" s="41">
        <v>4</v>
      </c>
      <c r="F16" s="41">
        <v>0.52200000000000002</v>
      </c>
      <c r="G16" s="41">
        <v>0.27300000000000002</v>
      </c>
      <c r="H16" s="41">
        <v>2</v>
      </c>
      <c r="I16" s="41">
        <v>3</v>
      </c>
      <c r="J16" s="41">
        <v>5</v>
      </c>
      <c r="K16" s="41">
        <v>4</v>
      </c>
      <c r="L16" s="41">
        <v>4</v>
      </c>
      <c r="M16" s="41">
        <v>5</v>
      </c>
      <c r="N16" s="41">
        <v>0.80100000000000005</v>
      </c>
      <c r="O16" s="183"/>
      <c r="P16" s="41" t="s">
        <v>28</v>
      </c>
      <c r="Q16" s="40">
        <f t="shared" si="0"/>
        <v>-0.40229885057471254</v>
      </c>
    </row>
    <row r="17" spans="1:17" ht="20.25" customHeight="1" thickBot="1">
      <c r="A17" s="178" t="s">
        <v>88</v>
      </c>
      <c r="B17" s="22" t="s">
        <v>104</v>
      </c>
      <c r="C17" s="41">
        <v>4.26</v>
      </c>
      <c r="D17" s="41">
        <v>4</v>
      </c>
      <c r="E17" s="41">
        <v>4</v>
      </c>
      <c r="F17" s="41">
        <v>0.67700000000000005</v>
      </c>
      <c r="G17" s="41">
        <v>0.45900000000000002</v>
      </c>
      <c r="H17" s="41">
        <v>2</v>
      </c>
      <c r="I17" s="41">
        <v>3</v>
      </c>
      <c r="J17" s="41">
        <v>5</v>
      </c>
      <c r="K17" s="41">
        <v>4</v>
      </c>
      <c r="L17" s="41">
        <v>4</v>
      </c>
      <c r="M17" s="41">
        <v>5</v>
      </c>
      <c r="N17" s="41">
        <v>0.81399999999999995</v>
      </c>
      <c r="O17" s="181">
        <v>0.79900000000000004</v>
      </c>
      <c r="P17" s="41" t="s">
        <v>30</v>
      </c>
      <c r="Q17" s="40">
        <f t="shared" si="0"/>
        <v>-0.38404726735598194</v>
      </c>
    </row>
    <row r="18" spans="1:17" ht="20.25" customHeight="1" thickBot="1">
      <c r="A18" s="179"/>
      <c r="B18" s="22" t="s">
        <v>105</v>
      </c>
      <c r="C18" s="41">
        <v>3.79</v>
      </c>
      <c r="D18" s="41">
        <v>4</v>
      </c>
      <c r="E18" s="41">
        <v>4</v>
      </c>
      <c r="F18" s="41">
        <v>0.69499999999999995</v>
      </c>
      <c r="G18" s="41">
        <v>0.48299999999999998</v>
      </c>
      <c r="H18" s="41">
        <v>3</v>
      </c>
      <c r="I18" s="41">
        <v>2</v>
      </c>
      <c r="J18" s="41">
        <v>5</v>
      </c>
      <c r="K18" s="41">
        <v>3</v>
      </c>
      <c r="L18" s="41">
        <v>4</v>
      </c>
      <c r="M18" s="41">
        <v>4</v>
      </c>
      <c r="N18" s="41">
        <v>0.69899999999999995</v>
      </c>
      <c r="O18" s="182"/>
      <c r="P18" s="41" t="s">
        <v>32</v>
      </c>
      <c r="Q18" s="40">
        <f t="shared" si="0"/>
        <v>0.30215827338129492</v>
      </c>
    </row>
    <row r="19" spans="1:17" ht="20.25" customHeight="1" thickBot="1">
      <c r="A19" s="180"/>
      <c r="B19" s="22" t="s">
        <v>106</v>
      </c>
      <c r="C19" s="41">
        <v>4.54</v>
      </c>
      <c r="D19" s="41">
        <v>5</v>
      </c>
      <c r="E19" s="41">
        <v>5</v>
      </c>
      <c r="F19" s="41">
        <v>0.6</v>
      </c>
      <c r="G19" s="41">
        <v>0.36</v>
      </c>
      <c r="H19" s="41">
        <v>2</v>
      </c>
      <c r="I19" s="41">
        <v>3</v>
      </c>
      <c r="J19" s="41">
        <v>5</v>
      </c>
      <c r="K19" s="41">
        <v>4</v>
      </c>
      <c r="L19" s="41">
        <v>5</v>
      </c>
      <c r="M19" s="41">
        <v>5</v>
      </c>
      <c r="N19" s="41">
        <v>0.88500000000000001</v>
      </c>
      <c r="O19" s="183"/>
      <c r="P19" s="41" t="s">
        <v>17</v>
      </c>
      <c r="Q19" s="40">
        <f t="shared" si="0"/>
        <v>0.76666666666666661</v>
      </c>
    </row>
    <row r="20" spans="1:17" ht="26.25" thickBot="1">
      <c r="A20" s="178" t="s">
        <v>89</v>
      </c>
      <c r="B20" s="22" t="s">
        <v>107</v>
      </c>
      <c r="C20" s="41">
        <v>4</v>
      </c>
      <c r="D20" s="41">
        <v>4</v>
      </c>
      <c r="E20" s="41">
        <v>4</v>
      </c>
      <c r="F20" s="41">
        <v>0.76100000000000001</v>
      </c>
      <c r="G20" s="41">
        <v>0.57899999999999996</v>
      </c>
      <c r="H20" s="41">
        <v>2</v>
      </c>
      <c r="I20" s="41">
        <v>3</v>
      </c>
      <c r="J20" s="41">
        <v>5</v>
      </c>
      <c r="K20" s="41">
        <v>3</v>
      </c>
      <c r="L20" s="41">
        <v>4</v>
      </c>
      <c r="M20" s="41">
        <v>5</v>
      </c>
      <c r="N20" s="41">
        <v>0.75</v>
      </c>
      <c r="O20" s="181">
        <v>0.81200000000000006</v>
      </c>
      <c r="P20" s="41" t="s">
        <v>34</v>
      </c>
      <c r="Q20" s="40">
        <f t="shared" si="0"/>
        <v>0</v>
      </c>
    </row>
    <row r="21" spans="1:17" ht="15.75" customHeight="1" thickBot="1">
      <c r="A21" s="179"/>
      <c r="B21" s="22" t="s">
        <v>108</v>
      </c>
      <c r="C21" s="41">
        <v>4.5599999999999996</v>
      </c>
      <c r="D21" s="41">
        <v>5</v>
      </c>
      <c r="E21" s="41">
        <v>5</v>
      </c>
      <c r="F21" s="41">
        <v>0.55200000000000005</v>
      </c>
      <c r="G21" s="41">
        <v>0.30499999999999999</v>
      </c>
      <c r="H21" s="41">
        <v>2</v>
      </c>
      <c r="I21" s="41">
        <v>3</v>
      </c>
      <c r="J21" s="41">
        <v>5</v>
      </c>
      <c r="K21" s="41">
        <v>4</v>
      </c>
      <c r="L21" s="41">
        <v>5</v>
      </c>
      <c r="M21" s="41">
        <v>5</v>
      </c>
      <c r="N21" s="41">
        <v>0.89100000000000001</v>
      </c>
      <c r="O21" s="182"/>
      <c r="P21" s="41" t="s">
        <v>35</v>
      </c>
      <c r="Q21" s="40">
        <f t="shared" si="0"/>
        <v>0.79710144927536297</v>
      </c>
    </row>
    <row r="22" spans="1:17" ht="18" customHeight="1" thickBot="1">
      <c r="A22" s="179"/>
      <c r="B22" s="22" t="s">
        <v>109</v>
      </c>
      <c r="C22" s="41">
        <v>3.92</v>
      </c>
      <c r="D22" s="41">
        <v>4</v>
      </c>
      <c r="E22" s="41">
        <v>4</v>
      </c>
      <c r="F22" s="41">
        <v>0.73899999999999999</v>
      </c>
      <c r="G22" s="41">
        <v>0.54700000000000004</v>
      </c>
      <c r="H22" s="41">
        <v>2</v>
      </c>
      <c r="I22" s="41">
        <v>3</v>
      </c>
      <c r="J22" s="41">
        <v>5</v>
      </c>
      <c r="K22" s="41">
        <v>3</v>
      </c>
      <c r="L22" s="41">
        <v>4</v>
      </c>
      <c r="M22" s="41">
        <v>4</v>
      </c>
      <c r="N22" s="41">
        <v>0.73099999999999998</v>
      </c>
      <c r="O22" s="182"/>
      <c r="P22" s="41" t="s">
        <v>36</v>
      </c>
      <c r="Q22" s="40">
        <f t="shared" si="0"/>
        <v>0.10825439783491214</v>
      </c>
    </row>
    <row r="23" spans="1:17" ht="15" customHeight="1" thickBot="1">
      <c r="A23" s="180"/>
      <c r="B23" s="22" t="s">
        <v>110</v>
      </c>
      <c r="C23" s="41">
        <v>4.51</v>
      </c>
      <c r="D23" s="41">
        <v>5</v>
      </c>
      <c r="E23" s="41">
        <v>5</v>
      </c>
      <c r="F23" s="41">
        <v>0.55600000000000005</v>
      </c>
      <c r="G23" s="41">
        <v>0.309</v>
      </c>
      <c r="H23" s="41">
        <v>2</v>
      </c>
      <c r="I23" s="41">
        <v>3</v>
      </c>
      <c r="J23" s="41">
        <v>5</v>
      </c>
      <c r="K23" s="41">
        <v>4</v>
      </c>
      <c r="L23" s="41">
        <v>5</v>
      </c>
      <c r="M23" s="41">
        <v>5</v>
      </c>
      <c r="N23" s="41">
        <v>0.878</v>
      </c>
      <c r="O23" s="183"/>
      <c r="P23" s="41" t="s">
        <v>37</v>
      </c>
      <c r="Q23" s="40">
        <f t="shared" si="0"/>
        <v>0.88129496402877727</v>
      </c>
    </row>
    <row r="24" spans="1:17" ht="17.25" customHeight="1" thickBot="1">
      <c r="A24" s="178" t="s">
        <v>91</v>
      </c>
      <c r="B24" s="22" t="s">
        <v>111</v>
      </c>
      <c r="C24" s="41">
        <v>4.28</v>
      </c>
      <c r="D24" s="41">
        <v>4</v>
      </c>
      <c r="E24" s="41" t="s">
        <v>38</v>
      </c>
      <c r="F24" s="41">
        <v>0.75900000000000001</v>
      </c>
      <c r="G24" s="41">
        <v>0.57599999999999996</v>
      </c>
      <c r="H24" s="41">
        <v>3</v>
      </c>
      <c r="I24" s="41">
        <v>2</v>
      </c>
      <c r="J24" s="41">
        <v>5</v>
      </c>
      <c r="K24" s="41">
        <v>4</v>
      </c>
      <c r="L24" s="41">
        <v>4</v>
      </c>
      <c r="M24" s="41">
        <v>5</v>
      </c>
      <c r="N24" s="41">
        <v>0.82099999999999995</v>
      </c>
      <c r="O24" s="181">
        <v>0.79200000000000004</v>
      </c>
      <c r="P24" s="41" t="s">
        <v>39</v>
      </c>
      <c r="Q24" s="40">
        <f t="shared" si="0"/>
        <v>-0.36890645586297793</v>
      </c>
    </row>
    <row r="25" spans="1:17" ht="18.75" customHeight="1" thickBot="1">
      <c r="A25" s="180"/>
      <c r="B25" s="22" t="s">
        <v>112</v>
      </c>
      <c r="C25" s="41">
        <v>4.05</v>
      </c>
      <c r="D25" s="41">
        <v>4</v>
      </c>
      <c r="E25" s="41">
        <v>4</v>
      </c>
      <c r="F25" s="41">
        <v>0.72399999999999998</v>
      </c>
      <c r="G25" s="41">
        <v>0.52400000000000002</v>
      </c>
      <c r="H25" s="41">
        <v>2</v>
      </c>
      <c r="I25" s="41">
        <v>3</v>
      </c>
      <c r="J25" s="41">
        <v>5</v>
      </c>
      <c r="K25" s="41">
        <v>4</v>
      </c>
      <c r="L25" s="41">
        <v>4</v>
      </c>
      <c r="M25" s="41">
        <v>5</v>
      </c>
      <c r="N25" s="41">
        <v>0.76300000000000001</v>
      </c>
      <c r="O25" s="183"/>
      <c r="P25" s="41" t="s">
        <v>40</v>
      </c>
      <c r="Q25" s="40">
        <f t="shared" si="0"/>
        <v>-6.9060773480662738E-2</v>
      </c>
    </row>
    <row r="26" spans="1:17" ht="26.25" thickBot="1">
      <c r="A26" s="178" t="s">
        <v>92</v>
      </c>
      <c r="B26" s="22" t="s">
        <v>113</v>
      </c>
      <c r="C26" s="41">
        <v>3.92</v>
      </c>
      <c r="D26" s="41">
        <v>4</v>
      </c>
      <c r="E26" s="41">
        <v>4</v>
      </c>
      <c r="F26" s="41">
        <v>0.80700000000000005</v>
      </c>
      <c r="G26" s="41">
        <v>0.65200000000000002</v>
      </c>
      <c r="H26" s="41">
        <v>3</v>
      </c>
      <c r="I26" s="41">
        <v>2</v>
      </c>
      <c r="J26" s="41">
        <v>5</v>
      </c>
      <c r="K26" s="41">
        <v>3</v>
      </c>
      <c r="L26" s="41">
        <v>4</v>
      </c>
      <c r="M26" s="41">
        <v>4</v>
      </c>
      <c r="N26" s="41">
        <v>0.73099999999999998</v>
      </c>
      <c r="O26" s="181">
        <v>0.78800000000000003</v>
      </c>
      <c r="P26" s="41" t="s">
        <v>36</v>
      </c>
      <c r="Q26" s="40">
        <f t="shared" si="0"/>
        <v>9.9132589838909629E-2</v>
      </c>
    </row>
    <row r="27" spans="1:17" ht="26.25" thickBot="1">
      <c r="A27" s="179"/>
      <c r="B27" s="22" t="s">
        <v>114</v>
      </c>
      <c r="C27" s="41">
        <v>4.03</v>
      </c>
      <c r="D27" s="41">
        <v>4</v>
      </c>
      <c r="E27" s="41">
        <v>4</v>
      </c>
      <c r="F27" s="41">
        <v>0.74299999999999999</v>
      </c>
      <c r="G27" s="41">
        <v>0.55200000000000005</v>
      </c>
      <c r="H27" s="41">
        <v>3</v>
      </c>
      <c r="I27" s="41">
        <v>2</v>
      </c>
      <c r="J27" s="41">
        <v>5</v>
      </c>
      <c r="K27" s="41">
        <v>4</v>
      </c>
      <c r="L27" s="41">
        <v>4</v>
      </c>
      <c r="M27" s="41">
        <v>4</v>
      </c>
      <c r="N27" s="41">
        <v>0.75600000000000001</v>
      </c>
      <c r="O27" s="182"/>
      <c r="P27" s="41" t="s">
        <v>41</v>
      </c>
      <c r="Q27" s="40">
        <f t="shared" si="0"/>
        <v>-4.0376850605653096E-2</v>
      </c>
    </row>
    <row r="28" spans="1:17" ht="21" customHeight="1" thickBot="1">
      <c r="A28" s="180"/>
      <c r="B28" s="22" t="s">
        <v>115</v>
      </c>
      <c r="C28" s="41">
        <v>4.51</v>
      </c>
      <c r="D28" s="41">
        <v>5</v>
      </c>
      <c r="E28" s="41">
        <v>5</v>
      </c>
      <c r="F28" s="41">
        <v>0.72099999999999997</v>
      </c>
      <c r="G28" s="41">
        <v>0.52</v>
      </c>
      <c r="H28" s="41">
        <v>2</v>
      </c>
      <c r="I28" s="41">
        <v>3</v>
      </c>
      <c r="J28" s="41">
        <v>5</v>
      </c>
      <c r="K28" s="41">
        <v>4</v>
      </c>
      <c r="L28" s="41">
        <v>5</v>
      </c>
      <c r="M28" s="41">
        <v>5</v>
      </c>
      <c r="N28" s="41">
        <v>0.878</v>
      </c>
      <c r="O28" s="183"/>
      <c r="P28" s="41" t="s">
        <v>37</v>
      </c>
      <c r="Q28" s="40">
        <f t="shared" si="0"/>
        <v>0.67961165048543726</v>
      </c>
    </row>
    <row r="33" spans="1:7" ht="15.75" thickBot="1">
      <c r="A33" s="11" t="s">
        <v>79</v>
      </c>
    </row>
    <row r="34" spans="1:7" ht="39" thickBot="1">
      <c r="A34" s="20" t="s">
        <v>0</v>
      </c>
      <c r="B34" s="21" t="s">
        <v>1</v>
      </c>
      <c r="C34" s="21" t="s">
        <v>81</v>
      </c>
      <c r="D34" s="21" t="s">
        <v>90</v>
      </c>
      <c r="E34" s="21" t="s">
        <v>82</v>
      </c>
      <c r="F34" s="21" t="s">
        <v>83</v>
      </c>
      <c r="G34" s="21" t="s">
        <v>84</v>
      </c>
    </row>
    <row r="35" spans="1:7" ht="26.25" thickBot="1">
      <c r="A35" s="178" t="s">
        <v>85</v>
      </c>
      <c r="B35" s="22" t="s">
        <v>93</v>
      </c>
      <c r="C35" s="22" t="s">
        <v>44</v>
      </c>
      <c r="D35" s="22" t="s">
        <v>44</v>
      </c>
      <c r="E35" s="22">
        <v>3</v>
      </c>
      <c r="F35" s="22">
        <v>15</v>
      </c>
      <c r="G35" s="22">
        <v>21</v>
      </c>
    </row>
    <row r="36" spans="1:7" ht="26.25" thickBot="1">
      <c r="A36" s="179"/>
      <c r="B36" s="22" t="s">
        <v>94</v>
      </c>
      <c r="C36" s="22" t="s">
        <v>44</v>
      </c>
      <c r="D36" s="22">
        <v>1</v>
      </c>
      <c r="E36" s="22">
        <v>8</v>
      </c>
      <c r="F36" s="22">
        <v>25</v>
      </c>
      <c r="G36" s="22">
        <v>5</v>
      </c>
    </row>
    <row r="37" spans="1:7" ht="13.5" thickBot="1">
      <c r="A37" s="179"/>
      <c r="B37" s="22" t="s">
        <v>95</v>
      </c>
      <c r="C37" s="22" t="s">
        <v>44</v>
      </c>
      <c r="D37" s="22" t="s">
        <v>44</v>
      </c>
      <c r="E37" s="22">
        <v>5</v>
      </c>
      <c r="F37" s="22">
        <v>16</v>
      </c>
      <c r="G37" s="22">
        <v>18</v>
      </c>
    </row>
    <row r="38" spans="1:7" ht="13.5" thickBot="1">
      <c r="A38" s="180"/>
      <c r="B38" s="22" t="s">
        <v>96</v>
      </c>
      <c r="C38" s="22" t="s">
        <v>44</v>
      </c>
      <c r="D38" s="22" t="s">
        <v>44</v>
      </c>
      <c r="E38" s="22">
        <v>2</v>
      </c>
      <c r="F38" s="22">
        <v>14</v>
      </c>
      <c r="G38" s="22">
        <v>23</v>
      </c>
    </row>
    <row r="39" spans="1:7" ht="13.5" thickBot="1">
      <c r="A39" s="178" t="s">
        <v>86</v>
      </c>
      <c r="B39" s="22" t="s">
        <v>97</v>
      </c>
      <c r="C39" s="22" t="s">
        <v>44</v>
      </c>
      <c r="D39" s="22" t="s">
        <v>44</v>
      </c>
      <c r="E39" s="22">
        <v>3</v>
      </c>
      <c r="F39" s="22">
        <v>19</v>
      </c>
      <c r="G39" s="22">
        <v>17</v>
      </c>
    </row>
    <row r="40" spans="1:7" ht="13.5" thickBot="1">
      <c r="A40" s="179"/>
      <c r="B40" s="22" t="s">
        <v>98</v>
      </c>
      <c r="C40" s="22" t="s">
        <v>44</v>
      </c>
      <c r="D40" s="22" t="s">
        <v>44</v>
      </c>
      <c r="E40" s="22">
        <v>2</v>
      </c>
      <c r="F40" s="22">
        <v>11</v>
      </c>
      <c r="G40" s="22">
        <v>26</v>
      </c>
    </row>
    <row r="41" spans="1:7" ht="26.25" thickBot="1">
      <c r="A41" s="179"/>
      <c r="B41" s="22" t="s">
        <v>99</v>
      </c>
      <c r="C41" s="22" t="s">
        <v>44</v>
      </c>
      <c r="D41" s="22" t="s">
        <v>44</v>
      </c>
      <c r="E41" s="22">
        <v>16</v>
      </c>
      <c r="F41" s="22">
        <v>20</v>
      </c>
      <c r="G41" s="22">
        <v>3</v>
      </c>
    </row>
    <row r="42" spans="1:7" ht="26.25" thickBot="1">
      <c r="A42" s="180"/>
      <c r="B42" s="22" t="s">
        <v>100</v>
      </c>
      <c r="C42" s="22" t="s">
        <v>44</v>
      </c>
      <c r="D42" s="22">
        <v>1</v>
      </c>
      <c r="E42" s="22">
        <v>2</v>
      </c>
      <c r="F42" s="22">
        <v>19</v>
      </c>
      <c r="G42" s="22">
        <v>17</v>
      </c>
    </row>
    <row r="43" spans="1:7" ht="26.25" thickBot="1">
      <c r="A43" s="178" t="s">
        <v>87</v>
      </c>
      <c r="B43" s="22" t="s">
        <v>116</v>
      </c>
      <c r="C43" s="22" t="s">
        <v>44</v>
      </c>
      <c r="D43" s="22" t="s">
        <v>44</v>
      </c>
      <c r="E43" s="22">
        <v>4</v>
      </c>
      <c r="F43" s="22">
        <v>7</v>
      </c>
      <c r="G43" s="22">
        <v>28</v>
      </c>
    </row>
    <row r="44" spans="1:7" ht="13.5" thickBot="1">
      <c r="A44" s="179"/>
      <c r="B44" s="22" t="s">
        <v>101</v>
      </c>
      <c r="C44" s="22" t="s">
        <v>44</v>
      </c>
      <c r="D44" s="22" t="s">
        <v>44</v>
      </c>
      <c r="E44" s="22">
        <v>4</v>
      </c>
      <c r="F44" s="22">
        <v>13</v>
      </c>
      <c r="G44" s="22">
        <v>22</v>
      </c>
    </row>
    <row r="45" spans="1:7" ht="13.5" thickBot="1">
      <c r="A45" s="179"/>
      <c r="B45" s="22" t="s">
        <v>102</v>
      </c>
      <c r="C45" s="22" t="s">
        <v>44</v>
      </c>
      <c r="D45" s="22" t="s">
        <v>44</v>
      </c>
      <c r="E45" s="22">
        <v>4</v>
      </c>
      <c r="F45" s="22">
        <v>25</v>
      </c>
      <c r="G45" s="22">
        <v>10</v>
      </c>
    </row>
    <row r="46" spans="1:7" ht="13.5" thickBot="1">
      <c r="A46" s="180"/>
      <c r="B46" s="22" t="s">
        <v>103</v>
      </c>
      <c r="C46" s="22" t="s">
        <v>44</v>
      </c>
      <c r="D46" s="22" t="s">
        <v>44</v>
      </c>
      <c r="E46" s="22">
        <v>2</v>
      </c>
      <c r="F46" s="22">
        <v>27</v>
      </c>
      <c r="G46" s="22">
        <v>10</v>
      </c>
    </row>
    <row r="47" spans="1:7" ht="13.5" thickBot="1">
      <c r="A47" s="178" t="s">
        <v>88</v>
      </c>
      <c r="B47" s="22" t="s">
        <v>104</v>
      </c>
      <c r="C47" s="22" t="s">
        <v>44</v>
      </c>
      <c r="D47" s="22" t="s">
        <v>44</v>
      </c>
      <c r="E47" s="22">
        <v>5</v>
      </c>
      <c r="F47" s="22">
        <v>19</v>
      </c>
      <c r="G47" s="22">
        <v>15</v>
      </c>
    </row>
    <row r="48" spans="1:7" ht="13.5" thickBot="1">
      <c r="A48" s="179"/>
      <c r="B48" s="22" t="s">
        <v>105</v>
      </c>
      <c r="C48" s="22" t="s">
        <v>44</v>
      </c>
      <c r="D48" s="22">
        <v>1</v>
      </c>
      <c r="E48" s="22">
        <v>11</v>
      </c>
      <c r="F48" s="22">
        <v>22</v>
      </c>
      <c r="G48" s="22">
        <v>5</v>
      </c>
    </row>
    <row r="49" spans="1:7" ht="13.5" thickBot="1">
      <c r="A49" s="180"/>
      <c r="B49" s="22" t="s">
        <v>106</v>
      </c>
      <c r="C49" s="22" t="s">
        <v>44</v>
      </c>
      <c r="D49" s="22" t="s">
        <v>44</v>
      </c>
      <c r="E49" s="22">
        <v>2</v>
      </c>
      <c r="F49" s="22">
        <v>14</v>
      </c>
      <c r="G49" s="22">
        <v>23</v>
      </c>
    </row>
    <row r="50" spans="1:7" ht="13.5" thickBot="1">
      <c r="A50" s="178" t="s">
        <v>89</v>
      </c>
      <c r="B50" s="22" t="s">
        <v>107</v>
      </c>
      <c r="C50" s="22" t="s">
        <v>44</v>
      </c>
      <c r="D50" s="22" t="s">
        <v>44</v>
      </c>
      <c r="E50" s="22">
        <v>11</v>
      </c>
      <c r="F50" s="22">
        <v>17</v>
      </c>
      <c r="G50" s="22">
        <v>11</v>
      </c>
    </row>
    <row r="51" spans="1:7" ht="13.5" thickBot="1">
      <c r="A51" s="179"/>
      <c r="B51" s="22" t="s">
        <v>108</v>
      </c>
      <c r="C51" s="22" t="s">
        <v>44</v>
      </c>
      <c r="D51" s="22" t="s">
        <v>44</v>
      </c>
      <c r="E51" s="22">
        <v>1</v>
      </c>
      <c r="F51" s="22">
        <v>15</v>
      </c>
      <c r="G51" s="22">
        <v>23</v>
      </c>
    </row>
    <row r="52" spans="1:7" ht="13.5" thickBot="1">
      <c r="A52" s="179"/>
      <c r="B52" s="22" t="s">
        <v>109</v>
      </c>
      <c r="C52" s="22" t="s">
        <v>44</v>
      </c>
      <c r="D52" s="22" t="s">
        <v>44</v>
      </c>
      <c r="E52" s="22">
        <v>12</v>
      </c>
      <c r="F52" s="22">
        <v>18</v>
      </c>
      <c r="G52" s="22">
        <v>9</v>
      </c>
    </row>
    <row r="53" spans="1:7" ht="13.5" thickBot="1">
      <c r="A53" s="180"/>
      <c r="B53" s="22" t="s">
        <v>110</v>
      </c>
      <c r="C53" s="22" t="s">
        <v>44</v>
      </c>
      <c r="D53" s="22" t="s">
        <v>44</v>
      </c>
      <c r="E53" s="22">
        <v>1</v>
      </c>
      <c r="F53" s="22">
        <v>17</v>
      </c>
      <c r="G53" s="22">
        <v>21</v>
      </c>
    </row>
    <row r="54" spans="1:7" ht="13.5" thickBot="1">
      <c r="A54" s="178" t="s">
        <v>91</v>
      </c>
      <c r="B54" s="22" t="s">
        <v>111</v>
      </c>
      <c r="C54" s="22" t="s">
        <v>44</v>
      </c>
      <c r="D54" s="22">
        <v>1</v>
      </c>
      <c r="E54" s="22">
        <v>4</v>
      </c>
      <c r="F54" s="22">
        <v>17</v>
      </c>
      <c r="G54" s="22">
        <v>17</v>
      </c>
    </row>
    <row r="55" spans="1:7" ht="13.5" thickBot="1">
      <c r="A55" s="180"/>
      <c r="B55" s="22" t="s">
        <v>112</v>
      </c>
      <c r="C55" s="22" t="s">
        <v>44</v>
      </c>
      <c r="D55" s="22" t="s">
        <v>44</v>
      </c>
      <c r="E55" s="22">
        <v>9</v>
      </c>
      <c r="F55" s="22">
        <v>19</v>
      </c>
      <c r="G55" s="22">
        <v>11</v>
      </c>
    </row>
    <row r="56" spans="1:7" ht="26.25" thickBot="1">
      <c r="A56" s="178" t="s">
        <v>92</v>
      </c>
      <c r="B56" s="22" t="s">
        <v>113</v>
      </c>
      <c r="C56" s="22" t="s">
        <v>44</v>
      </c>
      <c r="D56" s="22">
        <v>2</v>
      </c>
      <c r="E56" s="22">
        <v>8</v>
      </c>
      <c r="F56" s="22">
        <v>20</v>
      </c>
      <c r="G56" s="22">
        <v>9</v>
      </c>
    </row>
    <row r="57" spans="1:7" ht="26.25" thickBot="1">
      <c r="A57" s="179"/>
      <c r="B57" s="22" t="s">
        <v>114</v>
      </c>
      <c r="C57" s="22" t="s">
        <v>44</v>
      </c>
      <c r="D57" s="22">
        <v>2</v>
      </c>
      <c r="E57" s="22">
        <v>4</v>
      </c>
      <c r="F57" s="22">
        <v>24</v>
      </c>
      <c r="G57" s="22">
        <v>9</v>
      </c>
    </row>
    <row r="58" spans="1:7" ht="13.5" thickBot="1">
      <c r="A58" s="180"/>
      <c r="B58" s="22" t="s">
        <v>115</v>
      </c>
      <c r="C58" s="22" t="s">
        <v>44</v>
      </c>
      <c r="D58" s="22" t="s">
        <v>44</v>
      </c>
      <c r="E58" s="22">
        <v>5</v>
      </c>
      <c r="F58" s="22">
        <v>9</v>
      </c>
      <c r="G58" s="22">
        <v>25</v>
      </c>
    </row>
    <row r="59" spans="1:7" ht="26.25" thickBot="1">
      <c r="A59" s="184" t="s">
        <v>56</v>
      </c>
      <c r="B59" s="185"/>
      <c r="C59" s="23" t="s">
        <v>44</v>
      </c>
      <c r="D59" s="23" t="s">
        <v>75</v>
      </c>
      <c r="E59" s="23" t="s">
        <v>76</v>
      </c>
      <c r="F59" s="23" t="s">
        <v>77</v>
      </c>
      <c r="G59" s="23" t="s">
        <v>78</v>
      </c>
    </row>
    <row r="60" spans="1:7">
      <c r="A60" s="66"/>
      <c r="B60" s="66"/>
      <c r="C60" s="66"/>
      <c r="D60" s="66"/>
      <c r="E60" s="66"/>
      <c r="F60" s="66"/>
      <c r="G60" s="66"/>
    </row>
    <row r="61" spans="1:7">
      <c r="A61" s="66"/>
      <c r="B61" s="66"/>
      <c r="C61" s="66"/>
      <c r="D61" s="66"/>
      <c r="E61" s="66"/>
      <c r="F61" s="66"/>
      <c r="G61" s="66"/>
    </row>
    <row r="63" spans="1:7" ht="15.75" thickBot="1">
      <c r="B63" s="11" t="s">
        <v>145</v>
      </c>
    </row>
    <row r="64" spans="1:7" ht="39" thickBot="1">
      <c r="B64" s="20" t="s">
        <v>0</v>
      </c>
      <c r="C64" s="21" t="s">
        <v>81</v>
      </c>
      <c r="D64" s="21" t="s">
        <v>90</v>
      </c>
      <c r="E64" s="21" t="s">
        <v>82</v>
      </c>
      <c r="F64" s="21" t="s">
        <v>83</v>
      </c>
      <c r="G64" s="21" t="s">
        <v>84</v>
      </c>
    </row>
    <row r="65" spans="1:10" ht="13.5" customHeight="1" thickBot="1">
      <c r="B65" s="24" t="s">
        <v>85</v>
      </c>
      <c r="C65" s="26">
        <v>0</v>
      </c>
      <c r="D65" s="26">
        <v>0.25</v>
      </c>
      <c r="E65" s="26">
        <v>4.5</v>
      </c>
      <c r="F65" s="26">
        <v>17.5</v>
      </c>
      <c r="G65" s="26">
        <v>16.75</v>
      </c>
      <c r="I65">
        <f t="shared" ref="I65:I71" si="1">SUM(D65:H65)</f>
        <v>39</v>
      </c>
    </row>
    <row r="66" spans="1:10" ht="13.5" customHeight="1" thickBot="1">
      <c r="B66" s="24" t="s">
        <v>86</v>
      </c>
      <c r="C66" s="26">
        <v>0</v>
      </c>
      <c r="D66" s="26">
        <v>0.25</v>
      </c>
      <c r="E66" s="26">
        <v>5.75</v>
      </c>
      <c r="F66" s="26">
        <v>17.25</v>
      </c>
      <c r="G66" s="26">
        <v>15.75</v>
      </c>
      <c r="I66">
        <f t="shared" si="1"/>
        <v>39</v>
      </c>
    </row>
    <row r="67" spans="1:10" ht="13.5" customHeight="1" thickBot="1">
      <c r="B67" s="24" t="s">
        <v>87</v>
      </c>
      <c r="C67" s="26">
        <v>0</v>
      </c>
      <c r="D67" s="26">
        <v>0</v>
      </c>
      <c r="E67" s="26">
        <v>3.5</v>
      </c>
      <c r="F67" s="26">
        <v>18</v>
      </c>
      <c r="G67" s="26">
        <v>17.5</v>
      </c>
      <c r="I67">
        <f t="shared" si="1"/>
        <v>39</v>
      </c>
    </row>
    <row r="68" spans="1:10" ht="13.5" customHeight="1" thickBot="1">
      <c r="B68" s="24" t="s">
        <v>88</v>
      </c>
      <c r="C68" s="26">
        <v>0</v>
      </c>
      <c r="D68" s="26">
        <v>0.33</v>
      </c>
      <c r="E68" s="26">
        <v>6</v>
      </c>
      <c r="F68" s="26">
        <v>18.329999999999998</v>
      </c>
      <c r="G68" s="26">
        <v>14.33</v>
      </c>
      <c r="I68">
        <f t="shared" si="1"/>
        <v>38.989999999999995</v>
      </c>
    </row>
    <row r="69" spans="1:10" ht="13.5" customHeight="1" thickBot="1">
      <c r="B69" s="24" t="s">
        <v>89</v>
      </c>
      <c r="C69" s="26">
        <v>0</v>
      </c>
      <c r="D69" s="26">
        <v>0</v>
      </c>
      <c r="E69" s="26">
        <v>6.25</v>
      </c>
      <c r="F69" s="26">
        <v>16.75</v>
      </c>
      <c r="G69" s="26">
        <v>16</v>
      </c>
      <c r="I69">
        <f t="shared" si="1"/>
        <v>39</v>
      </c>
    </row>
    <row r="70" spans="1:10" ht="13.5" customHeight="1" thickBot="1">
      <c r="B70" s="24" t="s">
        <v>91</v>
      </c>
      <c r="C70" s="26">
        <v>0</v>
      </c>
      <c r="D70" s="26">
        <v>0.5</v>
      </c>
      <c r="E70" s="26">
        <v>6.5</v>
      </c>
      <c r="F70" s="26">
        <v>18</v>
      </c>
      <c r="G70" s="26">
        <v>14</v>
      </c>
      <c r="I70">
        <f t="shared" si="1"/>
        <v>39</v>
      </c>
    </row>
    <row r="71" spans="1:10" ht="13.5" customHeight="1" thickBot="1">
      <c r="B71" s="24" t="s">
        <v>92</v>
      </c>
      <c r="C71" s="26">
        <v>0</v>
      </c>
      <c r="D71" s="26">
        <v>1.33</v>
      </c>
      <c r="E71" s="26">
        <v>5.66</v>
      </c>
      <c r="F71" s="26">
        <v>17.66</v>
      </c>
      <c r="G71" s="26">
        <v>14.33</v>
      </c>
      <c r="I71">
        <f t="shared" si="1"/>
        <v>38.979999999999997</v>
      </c>
    </row>
    <row r="72" spans="1:10" ht="13.5" customHeight="1" thickBot="1">
      <c r="B72" s="67" t="s">
        <v>56</v>
      </c>
      <c r="C72" s="23">
        <v>0</v>
      </c>
      <c r="D72" s="23">
        <f>SUM(D65:D71)</f>
        <v>2.66</v>
      </c>
      <c r="E72" s="23">
        <f t="shared" ref="E72:G72" si="2">SUM(E65:E71)</f>
        <v>38.159999999999997</v>
      </c>
      <c r="F72" s="23">
        <f t="shared" si="2"/>
        <v>123.49</v>
      </c>
      <c r="G72" s="23">
        <f t="shared" si="2"/>
        <v>108.66</v>
      </c>
      <c r="H72" s="68">
        <f>SUM(D72:G72)</f>
        <v>272.97000000000003</v>
      </c>
    </row>
    <row r="73" spans="1:10" ht="13.5" customHeight="1">
      <c r="C73" s="28">
        <v>0</v>
      </c>
      <c r="D73">
        <f>+D72/H72</f>
        <v>9.7446605854123163E-3</v>
      </c>
      <c r="E73">
        <f>+E72/H72</f>
        <v>0.13979558193208041</v>
      </c>
      <c r="F73">
        <f>+F72/H72</f>
        <v>0.45239403597464917</v>
      </c>
      <c r="G73">
        <f>+G72/H72</f>
        <v>0.39806572150785796</v>
      </c>
    </row>
    <row r="74" spans="1:10" ht="13.5" customHeight="1"/>
    <row r="76" spans="1:10" ht="15.75" thickBot="1">
      <c r="A76" s="11" t="s">
        <v>198</v>
      </c>
    </row>
    <row r="77" spans="1:10" ht="26.25" thickBot="1">
      <c r="A77" s="94" t="s">
        <v>217</v>
      </c>
      <c r="B77" s="95" t="s">
        <v>218</v>
      </c>
      <c r="C77" s="95" t="s">
        <v>149</v>
      </c>
      <c r="D77" s="95" t="s">
        <v>68</v>
      </c>
      <c r="E77" s="95" t="s">
        <v>69</v>
      </c>
      <c r="F77" s="95" t="s">
        <v>70</v>
      </c>
      <c r="G77" s="95" t="s">
        <v>71</v>
      </c>
      <c r="H77" s="95" t="s">
        <v>72</v>
      </c>
      <c r="I77" s="95" t="s">
        <v>73</v>
      </c>
      <c r="J77" s="95" t="s">
        <v>74</v>
      </c>
    </row>
    <row r="78" spans="1:10" ht="29.25" thickBot="1">
      <c r="A78" s="175" t="s">
        <v>149</v>
      </c>
      <c r="B78" s="41" t="s">
        <v>201</v>
      </c>
      <c r="C78" s="41">
        <v>1</v>
      </c>
      <c r="D78" s="41" t="s">
        <v>205</v>
      </c>
      <c r="E78" s="41" t="s">
        <v>206</v>
      </c>
      <c r="F78" s="41" t="s">
        <v>207</v>
      </c>
      <c r="G78" s="41" t="s">
        <v>208</v>
      </c>
      <c r="H78" s="41" t="s">
        <v>209</v>
      </c>
      <c r="I78" s="41" t="s">
        <v>210</v>
      </c>
      <c r="J78" s="41" t="s">
        <v>211</v>
      </c>
    </row>
    <row r="79" spans="1:10" ht="13.5" thickBot="1">
      <c r="A79" s="176"/>
      <c r="B79" s="41" t="s">
        <v>185</v>
      </c>
      <c r="C79" s="41"/>
      <c r="D79" s="41">
        <v>1.0999999999999999E-2</v>
      </c>
      <c r="E79" s="41">
        <v>0</v>
      </c>
      <c r="F79" s="41">
        <v>1.4999999999999999E-2</v>
      </c>
      <c r="G79" s="41">
        <v>0</v>
      </c>
      <c r="H79" s="41">
        <v>0</v>
      </c>
      <c r="I79" s="41">
        <v>3.0000000000000001E-3</v>
      </c>
      <c r="J79" s="41">
        <v>0</v>
      </c>
    </row>
    <row r="80" spans="1:10" ht="15" thickBot="1">
      <c r="A80" s="175" t="s">
        <v>68</v>
      </c>
      <c r="B80" s="41" t="s">
        <v>201</v>
      </c>
      <c r="C80" s="41" t="s">
        <v>205</v>
      </c>
      <c r="D80" s="41">
        <v>1</v>
      </c>
      <c r="E80" s="41">
        <v>9.1999999999999998E-2</v>
      </c>
      <c r="F80" s="41">
        <v>0.314</v>
      </c>
      <c r="G80" s="41">
        <v>-7.4999999999999997E-2</v>
      </c>
      <c r="H80" s="41">
        <v>0.11700000000000001</v>
      </c>
      <c r="I80" s="41">
        <v>-2.5999999999999999E-2</v>
      </c>
      <c r="J80" s="41">
        <v>0.17799999999999999</v>
      </c>
    </row>
    <row r="81" spans="1:10" ht="13.5" thickBot="1">
      <c r="A81" s="176"/>
      <c r="B81" s="41" t="s">
        <v>185</v>
      </c>
      <c r="C81" s="41">
        <v>1.0999999999999999E-2</v>
      </c>
      <c r="D81" s="41"/>
      <c r="E81" s="41">
        <v>0.57799999999999996</v>
      </c>
      <c r="F81" s="41">
        <v>5.1999999999999998E-2</v>
      </c>
      <c r="G81" s="41">
        <v>0.65</v>
      </c>
      <c r="H81" s="41">
        <v>0.47899999999999998</v>
      </c>
      <c r="I81" s="41">
        <v>0.875</v>
      </c>
      <c r="J81" s="41">
        <v>0.27700000000000002</v>
      </c>
    </row>
    <row r="82" spans="1:10" ht="29.25" thickBot="1">
      <c r="A82" s="175" t="s">
        <v>69</v>
      </c>
      <c r="B82" s="41" t="s">
        <v>201</v>
      </c>
      <c r="C82" s="41" t="s">
        <v>206</v>
      </c>
      <c r="D82" s="41">
        <v>9.1999999999999998E-2</v>
      </c>
      <c r="E82" s="41">
        <v>1</v>
      </c>
      <c r="F82" s="41">
        <v>9.5000000000000001E-2</v>
      </c>
      <c r="G82" s="41" t="s">
        <v>212</v>
      </c>
      <c r="H82" s="41" t="s">
        <v>213</v>
      </c>
      <c r="I82" s="41" t="s">
        <v>214</v>
      </c>
      <c r="J82" s="41">
        <v>0.28299999999999997</v>
      </c>
    </row>
    <row r="83" spans="1:10" ht="13.5" thickBot="1">
      <c r="A83" s="176"/>
      <c r="B83" s="41" t="s">
        <v>185</v>
      </c>
      <c r="C83" s="41">
        <v>0</v>
      </c>
      <c r="D83" s="41">
        <v>0.57799999999999996</v>
      </c>
      <c r="E83" s="41"/>
      <c r="F83" s="41">
        <v>0.56399999999999995</v>
      </c>
      <c r="G83" s="41">
        <v>1.0999999999999999E-2</v>
      </c>
      <c r="H83" s="41">
        <v>0</v>
      </c>
      <c r="I83" s="41">
        <v>3.9E-2</v>
      </c>
      <c r="J83" s="41">
        <v>8.1000000000000003E-2</v>
      </c>
    </row>
    <row r="84" spans="1:10" ht="15" thickBot="1">
      <c r="A84" s="175" t="s">
        <v>70</v>
      </c>
      <c r="B84" s="41" t="s">
        <v>201</v>
      </c>
      <c r="C84" s="41" t="s">
        <v>207</v>
      </c>
      <c r="D84" s="41">
        <v>0.314</v>
      </c>
      <c r="E84" s="41">
        <v>9.5000000000000001E-2</v>
      </c>
      <c r="F84" s="41">
        <v>1</v>
      </c>
      <c r="G84" s="41">
        <v>0.23300000000000001</v>
      </c>
      <c r="H84" s="41">
        <v>0.28999999999999998</v>
      </c>
      <c r="I84" s="41">
        <v>-0.18099999999999999</v>
      </c>
      <c r="J84" s="41">
        <v>2.1999999999999999E-2</v>
      </c>
    </row>
    <row r="85" spans="1:10" ht="13.5" thickBot="1">
      <c r="A85" s="176"/>
      <c r="B85" s="41" t="s">
        <v>185</v>
      </c>
      <c r="C85" s="41">
        <v>1.4999999999999999E-2</v>
      </c>
      <c r="D85" s="41">
        <v>5.1999999999999998E-2</v>
      </c>
      <c r="E85" s="41">
        <v>0.56399999999999995</v>
      </c>
      <c r="F85" s="41"/>
      <c r="G85" s="41">
        <v>0.153</v>
      </c>
      <c r="H85" s="41">
        <v>7.2999999999999995E-2</v>
      </c>
      <c r="I85" s="41">
        <v>0.27100000000000002</v>
      </c>
      <c r="J85" s="41">
        <v>0.89400000000000002</v>
      </c>
    </row>
    <row r="86" spans="1:10" ht="15" thickBot="1">
      <c r="A86" s="175" t="s">
        <v>71</v>
      </c>
      <c r="B86" s="41" t="s">
        <v>201</v>
      </c>
      <c r="C86" s="41" t="s">
        <v>208</v>
      </c>
      <c r="D86" s="41">
        <v>-7.4999999999999997E-2</v>
      </c>
      <c r="E86" s="41" t="s">
        <v>212</v>
      </c>
      <c r="F86" s="41">
        <v>0.23300000000000001</v>
      </c>
      <c r="G86" s="41">
        <v>1</v>
      </c>
      <c r="H86" s="41" t="s">
        <v>215</v>
      </c>
      <c r="I86" s="41">
        <v>0.214</v>
      </c>
      <c r="J86" s="41">
        <v>0.315</v>
      </c>
    </row>
    <row r="87" spans="1:10" ht="13.5" thickBot="1">
      <c r="A87" s="176"/>
      <c r="B87" s="41" t="s">
        <v>185</v>
      </c>
      <c r="C87" s="41">
        <v>0</v>
      </c>
      <c r="D87" s="41">
        <v>0.65</v>
      </c>
      <c r="E87" s="41">
        <v>1.0999999999999999E-2</v>
      </c>
      <c r="F87" s="41">
        <v>0.153</v>
      </c>
      <c r="G87" s="41"/>
      <c r="H87" s="41">
        <v>3.2000000000000001E-2</v>
      </c>
      <c r="I87" s="41">
        <v>0.19</v>
      </c>
      <c r="J87" s="41">
        <v>5.0999999999999997E-2</v>
      </c>
    </row>
    <row r="88" spans="1:10" ht="15" thickBot="1">
      <c r="A88" s="175" t="s">
        <v>72</v>
      </c>
      <c r="B88" s="41" t="s">
        <v>201</v>
      </c>
      <c r="C88" s="41" t="s">
        <v>209</v>
      </c>
      <c r="D88" s="41">
        <v>0.11700000000000001</v>
      </c>
      <c r="E88" s="41" t="s">
        <v>213</v>
      </c>
      <c r="F88" s="41">
        <v>0.28999999999999998</v>
      </c>
      <c r="G88" s="41" t="s">
        <v>215</v>
      </c>
      <c r="H88" s="41">
        <v>1</v>
      </c>
      <c r="I88" s="41">
        <v>0.23400000000000001</v>
      </c>
      <c r="J88" s="41">
        <v>0.30199999999999999</v>
      </c>
    </row>
    <row r="89" spans="1:10" ht="13.5" thickBot="1">
      <c r="A89" s="176"/>
      <c r="B89" s="41" t="s">
        <v>185</v>
      </c>
      <c r="C89" s="41">
        <v>0</v>
      </c>
      <c r="D89" s="41">
        <v>0.47899999999999998</v>
      </c>
      <c r="E89" s="41">
        <v>0</v>
      </c>
      <c r="F89" s="41">
        <v>7.2999999999999995E-2</v>
      </c>
      <c r="G89" s="41">
        <v>3.2000000000000001E-2</v>
      </c>
      <c r="H89" s="41"/>
      <c r="I89" s="41">
        <v>0.151</v>
      </c>
      <c r="J89" s="41">
        <v>6.2E-2</v>
      </c>
    </row>
    <row r="90" spans="1:10" ht="29.25" thickBot="1">
      <c r="A90" s="175" t="s">
        <v>73</v>
      </c>
      <c r="B90" s="41" t="s">
        <v>201</v>
      </c>
      <c r="C90" s="41" t="s">
        <v>210</v>
      </c>
      <c r="D90" s="41">
        <v>-2.5999999999999999E-2</v>
      </c>
      <c r="E90" s="41" t="s">
        <v>214</v>
      </c>
      <c r="F90" s="41">
        <v>-0.18099999999999999</v>
      </c>
      <c r="G90" s="41">
        <v>0.214</v>
      </c>
      <c r="H90" s="41">
        <v>0.23400000000000001</v>
      </c>
      <c r="I90" s="41">
        <v>1</v>
      </c>
      <c r="J90" s="41" t="s">
        <v>216</v>
      </c>
    </row>
    <row r="91" spans="1:10" ht="13.5" thickBot="1">
      <c r="A91" s="176"/>
      <c r="B91" s="41" t="s">
        <v>185</v>
      </c>
      <c r="C91" s="41">
        <v>3.0000000000000001E-3</v>
      </c>
      <c r="D91" s="41">
        <v>0.875</v>
      </c>
      <c r="E91" s="41">
        <v>3.9E-2</v>
      </c>
      <c r="F91" s="41">
        <v>0.27100000000000002</v>
      </c>
      <c r="G91" s="41">
        <v>0.19</v>
      </c>
      <c r="H91" s="41">
        <v>0.151</v>
      </c>
      <c r="I91" s="41"/>
      <c r="J91" s="41">
        <v>0</v>
      </c>
    </row>
    <row r="92" spans="1:10" ht="15" thickBot="1">
      <c r="A92" s="175" t="s">
        <v>74</v>
      </c>
      <c r="B92" s="41" t="s">
        <v>201</v>
      </c>
      <c r="C92" s="41" t="s">
        <v>211</v>
      </c>
      <c r="D92" s="41">
        <v>0.17799999999999999</v>
      </c>
      <c r="E92" s="41">
        <v>0.28299999999999997</v>
      </c>
      <c r="F92" s="41">
        <v>2.1999999999999999E-2</v>
      </c>
      <c r="G92" s="41">
        <v>0.315</v>
      </c>
      <c r="H92" s="41">
        <v>0.30199999999999999</v>
      </c>
      <c r="I92" s="41" t="s">
        <v>216</v>
      </c>
      <c r="J92" s="41">
        <v>1</v>
      </c>
    </row>
    <row r="93" spans="1:10" ht="13.5" thickBot="1">
      <c r="A93" s="176"/>
      <c r="B93" s="41" t="s">
        <v>185</v>
      </c>
      <c r="C93" s="41">
        <v>0</v>
      </c>
      <c r="D93" s="41">
        <v>0.27700000000000002</v>
      </c>
      <c r="E93" s="41">
        <v>8.1000000000000003E-2</v>
      </c>
      <c r="F93" s="41">
        <v>0.89400000000000002</v>
      </c>
      <c r="G93" s="41">
        <v>5.0999999999999997E-2</v>
      </c>
      <c r="H93" s="41">
        <v>6.2E-2</v>
      </c>
      <c r="I93" s="41">
        <v>0</v>
      </c>
      <c r="J93" s="41"/>
    </row>
    <row r="94" spans="1:10" ht="12.75" customHeight="1">
      <c r="A94" s="177" t="s">
        <v>202</v>
      </c>
      <c r="B94" s="177"/>
      <c r="C94" s="177"/>
      <c r="D94" s="177"/>
      <c r="E94" s="177"/>
      <c r="F94" s="177"/>
      <c r="G94" s="177"/>
      <c r="H94" s="177"/>
      <c r="I94" s="177"/>
      <c r="J94" s="177"/>
    </row>
    <row r="95" spans="1:10" ht="12.75" customHeight="1">
      <c r="A95" s="174" t="s">
        <v>203</v>
      </c>
      <c r="B95" s="174"/>
      <c r="C95" s="174"/>
      <c r="D95" s="174"/>
      <c r="E95" s="174"/>
      <c r="F95" s="174"/>
      <c r="G95" s="174"/>
      <c r="H95" s="174"/>
      <c r="I95" s="174"/>
      <c r="J95" s="174"/>
    </row>
    <row r="96" spans="1:10">
      <c r="A96" s="69"/>
    </row>
    <row r="97" spans="1:1">
      <c r="A97" s="69" t="s">
        <v>204</v>
      </c>
    </row>
    <row r="98" spans="1:1">
      <c r="A98" s="69"/>
    </row>
    <row r="99" spans="1:1">
      <c r="A99" s="69"/>
    </row>
    <row r="100" spans="1:1">
      <c r="A100" s="69"/>
    </row>
    <row r="101" spans="1:1">
      <c r="A101" s="69"/>
    </row>
    <row r="102" spans="1:1">
      <c r="A102" s="69"/>
    </row>
    <row r="103" spans="1:1">
      <c r="A103" s="69"/>
    </row>
    <row r="104" spans="1:1">
      <c r="A104" s="69"/>
    </row>
    <row r="105" spans="1:1">
      <c r="A105" s="69"/>
    </row>
    <row r="106" spans="1:1">
      <c r="A106" s="69"/>
    </row>
    <row r="107" spans="1:1">
      <c r="A107" s="69"/>
    </row>
    <row r="108" spans="1:1">
      <c r="A108" s="69"/>
    </row>
    <row r="109" spans="1:1">
      <c r="A109" s="69"/>
    </row>
    <row r="110" spans="1:1">
      <c r="A110" s="69"/>
    </row>
    <row r="111" spans="1:1">
      <c r="A111" s="69"/>
    </row>
    <row r="112" spans="1:1">
      <c r="A112" s="69"/>
    </row>
    <row r="113" spans="1:7">
      <c r="A113" s="69"/>
    </row>
    <row r="114" spans="1:7">
      <c r="A114" s="69"/>
    </row>
    <row r="115" spans="1:7">
      <c r="A115" s="69"/>
    </row>
    <row r="121" spans="1:7" ht="12.75" customHeight="1">
      <c r="A121" s="11" t="s">
        <v>235</v>
      </c>
    </row>
    <row r="122" spans="1:7" ht="13.5" thickBot="1"/>
    <row r="123" spans="1:7" ht="23.25" customHeight="1" thickBot="1">
      <c r="B123" s="1" t="s">
        <v>243</v>
      </c>
      <c r="C123" s="2" t="s">
        <v>237</v>
      </c>
      <c r="D123" s="2" t="s">
        <v>238</v>
      </c>
      <c r="E123" s="2" t="s">
        <v>242</v>
      </c>
      <c r="F123" s="2" t="s">
        <v>241</v>
      </c>
      <c r="G123" s="2" t="s">
        <v>239</v>
      </c>
    </row>
    <row r="124" spans="1:7" ht="13.5" thickBot="1">
      <c r="B124" s="24" t="s">
        <v>85</v>
      </c>
      <c r="C124" s="5">
        <v>1</v>
      </c>
      <c r="D124" s="5">
        <v>0</v>
      </c>
      <c r="E124" s="5">
        <v>5</v>
      </c>
      <c r="F124" s="5">
        <v>21</v>
      </c>
      <c r="G124" s="5">
        <v>12</v>
      </c>
    </row>
    <row r="125" spans="1:7" ht="13.5" thickBot="1">
      <c r="B125" s="24" t="s">
        <v>86</v>
      </c>
      <c r="C125" s="5">
        <v>0</v>
      </c>
      <c r="D125" s="5">
        <v>5</v>
      </c>
      <c r="E125" s="5">
        <v>4</v>
      </c>
      <c r="F125" s="5">
        <v>15</v>
      </c>
      <c r="G125" s="5">
        <v>18</v>
      </c>
    </row>
    <row r="126" spans="1:7" ht="13.5" thickBot="1">
      <c r="B126" s="24" t="s">
        <v>87</v>
      </c>
      <c r="C126" s="5">
        <v>0</v>
      </c>
      <c r="D126" s="5">
        <v>1</v>
      </c>
      <c r="E126" s="5">
        <v>2</v>
      </c>
      <c r="F126" s="5">
        <v>17</v>
      </c>
      <c r="G126" s="5">
        <v>19</v>
      </c>
    </row>
    <row r="127" spans="1:7" ht="13.5" customHeight="1" thickBot="1">
      <c r="B127" s="24" t="s">
        <v>88</v>
      </c>
      <c r="C127" s="5">
        <v>0</v>
      </c>
      <c r="D127" s="5">
        <v>1</v>
      </c>
      <c r="E127" s="5">
        <v>8</v>
      </c>
      <c r="F127" s="5">
        <v>23</v>
      </c>
      <c r="G127" s="5">
        <v>7</v>
      </c>
    </row>
    <row r="128" spans="1:7" ht="13.5" thickBot="1">
      <c r="B128" s="24" t="s">
        <v>89</v>
      </c>
      <c r="C128" s="5">
        <v>0</v>
      </c>
      <c r="D128" s="5">
        <v>3</v>
      </c>
      <c r="E128" s="5">
        <v>7</v>
      </c>
      <c r="F128" s="5">
        <v>14</v>
      </c>
      <c r="G128" s="5">
        <v>15</v>
      </c>
    </row>
    <row r="129" spans="1:9" ht="13.5" thickBot="1">
      <c r="B129" s="24" t="s">
        <v>91</v>
      </c>
      <c r="C129" s="5">
        <v>0</v>
      </c>
      <c r="D129" s="5">
        <v>2</v>
      </c>
      <c r="E129" s="5">
        <v>3</v>
      </c>
      <c r="F129" s="5">
        <v>19</v>
      </c>
      <c r="G129" s="5">
        <v>15</v>
      </c>
    </row>
    <row r="130" spans="1:9" ht="13.5" thickBot="1">
      <c r="B130" s="24" t="s">
        <v>92</v>
      </c>
      <c r="C130" s="5">
        <v>0</v>
      </c>
      <c r="D130" s="5">
        <v>3</v>
      </c>
      <c r="E130" s="5">
        <v>9</v>
      </c>
      <c r="F130" s="5">
        <v>22</v>
      </c>
      <c r="G130" s="5">
        <v>5</v>
      </c>
    </row>
    <row r="131" spans="1:9" ht="13.5" customHeight="1">
      <c r="B131" s="6" t="s">
        <v>21</v>
      </c>
      <c r="C131">
        <f>SUM(C124:C130)</f>
        <v>1</v>
      </c>
      <c r="D131">
        <f t="shared" ref="D131:G131" si="3">SUM(D124:D130)</f>
        <v>15</v>
      </c>
      <c r="E131">
        <f t="shared" si="3"/>
        <v>38</v>
      </c>
      <c r="F131">
        <f t="shared" si="3"/>
        <v>131</v>
      </c>
      <c r="G131">
        <f t="shared" si="3"/>
        <v>91</v>
      </c>
      <c r="H131">
        <f>+SUM(C131:G131)</f>
        <v>276</v>
      </c>
    </row>
    <row r="132" spans="1:9">
      <c r="C132" s="7">
        <f>+C131/$H$131</f>
        <v>3.6231884057971015E-3</v>
      </c>
      <c r="D132" s="7">
        <f>+D131/$H$131</f>
        <v>5.434782608695652E-2</v>
      </c>
      <c r="E132" s="7">
        <f>+E131/$H$131</f>
        <v>0.13768115942028986</v>
      </c>
      <c r="F132" s="7">
        <f>+F131/$H$131</f>
        <v>0.47463768115942029</v>
      </c>
      <c r="G132" s="7">
        <f>+G131/$H$131</f>
        <v>0.32971014492753625</v>
      </c>
      <c r="I132" s="8">
        <f>+F132+G132</f>
        <v>0.80434782608695654</v>
      </c>
    </row>
    <row r="133" spans="1:9">
      <c r="C133" s="9">
        <v>0</v>
      </c>
      <c r="D133" s="9">
        <v>2</v>
      </c>
      <c r="E133" s="9">
        <v>8</v>
      </c>
      <c r="F133" s="9">
        <v>26</v>
      </c>
      <c r="G133" s="9">
        <v>3</v>
      </c>
      <c r="H133">
        <f>+(F133+G133)/39</f>
        <v>0.74358974358974361</v>
      </c>
      <c r="I133" s="8"/>
    </row>
    <row r="134" spans="1:9">
      <c r="C134" s="7"/>
      <c r="D134" s="7"/>
      <c r="E134" s="7"/>
      <c r="F134" s="7"/>
      <c r="G134" s="7"/>
      <c r="I134" s="8"/>
    </row>
    <row r="136" spans="1:9">
      <c r="E136" t="s">
        <v>25</v>
      </c>
    </row>
    <row r="137" spans="1:9" ht="13.5" customHeight="1" thickBot="1">
      <c r="A137" t="s">
        <v>199</v>
      </c>
      <c r="E137" t="s">
        <v>252</v>
      </c>
    </row>
    <row r="138" spans="1:9" ht="39" thickBot="1">
      <c r="B138" s="1"/>
      <c r="C138" s="2" t="s">
        <v>250</v>
      </c>
      <c r="D138" s="2" t="s">
        <v>251</v>
      </c>
      <c r="E138" s="2" t="s">
        <v>247</v>
      </c>
      <c r="F138" s="2" t="s">
        <v>253</v>
      </c>
      <c r="G138" s="2" t="s">
        <v>254</v>
      </c>
    </row>
    <row r="139" spans="1:9" ht="13.5" thickBot="1">
      <c r="B139" s="4" t="s">
        <v>29</v>
      </c>
      <c r="C139" s="5">
        <v>0</v>
      </c>
      <c r="D139" s="5">
        <v>2</v>
      </c>
      <c r="E139" s="5">
        <v>8</v>
      </c>
      <c r="F139" s="5">
        <v>26</v>
      </c>
      <c r="G139" s="5">
        <v>3</v>
      </c>
    </row>
    <row r="140" spans="1:9" ht="13.5" thickBot="1">
      <c r="B140" s="4" t="s">
        <v>31</v>
      </c>
      <c r="C140" s="5">
        <v>0</v>
      </c>
      <c r="D140" s="5">
        <v>5.0999999999999996</v>
      </c>
      <c r="E140" s="5">
        <v>20.5</v>
      </c>
      <c r="F140" s="5">
        <v>66.7</v>
      </c>
      <c r="G140" s="5">
        <v>7.7</v>
      </c>
    </row>
    <row r="141" spans="1:9" ht="13.5" customHeight="1" thickBot="1">
      <c r="B141" s="4" t="s">
        <v>33</v>
      </c>
      <c r="C141" s="5">
        <v>0</v>
      </c>
      <c r="D141" s="5">
        <v>5.0999999999999996</v>
      </c>
      <c r="E141" s="5">
        <v>25.6</v>
      </c>
      <c r="F141" s="5">
        <v>92.3</v>
      </c>
      <c r="G141" s="5">
        <v>100</v>
      </c>
    </row>
    <row r="143" spans="1:9" ht="13.5" customHeight="1"/>
    <row r="149" spans="1:3" ht="15">
      <c r="A149" s="11" t="s">
        <v>258</v>
      </c>
    </row>
    <row r="151" spans="1:3" ht="13.5" thickBot="1"/>
    <row r="152" spans="1:3" ht="13.5" thickBot="1">
      <c r="B152" s="20" t="s">
        <v>243</v>
      </c>
      <c r="C152" s="20" t="s">
        <v>261</v>
      </c>
    </row>
    <row r="153" spans="1:3" ht="13.5" thickBot="1">
      <c r="B153" s="33" t="s">
        <v>87</v>
      </c>
      <c r="C153" s="33">
        <v>5.0256410256410255</v>
      </c>
    </row>
    <row r="154" spans="1:3" ht="13.5" thickBot="1">
      <c r="B154" s="24" t="s">
        <v>91</v>
      </c>
      <c r="C154" s="24">
        <v>4.5641025641025639</v>
      </c>
    </row>
    <row r="155" spans="1:3" ht="13.5" thickBot="1">
      <c r="B155" s="24" t="s">
        <v>86</v>
      </c>
      <c r="C155" s="24">
        <v>4.1282051282051286</v>
      </c>
    </row>
    <row r="156" spans="1:3" ht="13.5" thickBot="1">
      <c r="B156" s="24" t="s">
        <v>85</v>
      </c>
      <c r="C156" s="24">
        <v>4.0769230769230766</v>
      </c>
    </row>
    <row r="157" spans="1:3" ht="13.5" thickBot="1">
      <c r="B157" s="24" t="s">
        <v>88</v>
      </c>
      <c r="C157" s="33">
        <v>3.5641025641025643</v>
      </c>
    </row>
    <row r="158" spans="1:3" ht="13.5" thickBot="1">
      <c r="B158" s="24" t="s">
        <v>89</v>
      </c>
      <c r="C158" s="33">
        <v>3.4871794871794872</v>
      </c>
    </row>
    <row r="159" spans="1:3" ht="13.5" thickBot="1">
      <c r="B159" s="33" t="s">
        <v>92</v>
      </c>
      <c r="C159" s="33">
        <v>3.1538461538461537</v>
      </c>
    </row>
    <row r="160" spans="1:3">
      <c r="C160" s="134">
        <f>AVERAGE(C153:C159)</f>
        <v>4</v>
      </c>
    </row>
  </sheetData>
  <sortState ref="B153:C159">
    <sortCondition descending="1" ref="C153"/>
  </sortState>
  <mergeCells count="46">
    <mergeCell ref="P3:P4"/>
    <mergeCell ref="A5:A8"/>
    <mergeCell ref="O5:O8"/>
    <mergeCell ref="A9:A12"/>
    <mergeCell ref="O9:O12"/>
    <mergeCell ref="G3:G4"/>
    <mergeCell ref="H3:H4"/>
    <mergeCell ref="I3:I4"/>
    <mergeCell ref="J3:J4"/>
    <mergeCell ref="K3:M3"/>
    <mergeCell ref="N3:N4"/>
    <mergeCell ref="A3:A4"/>
    <mergeCell ref="B3:B4"/>
    <mergeCell ref="C3:C4"/>
    <mergeCell ref="D3:D4"/>
    <mergeCell ref="E3:E4"/>
    <mergeCell ref="F3:F4"/>
    <mergeCell ref="O3:O4"/>
    <mergeCell ref="A13:A16"/>
    <mergeCell ref="O13:O16"/>
    <mergeCell ref="A17:A19"/>
    <mergeCell ref="O17:O19"/>
    <mergeCell ref="A20:A23"/>
    <mergeCell ref="O20:O23"/>
    <mergeCell ref="A59:B59"/>
    <mergeCell ref="A24:A25"/>
    <mergeCell ref="O24:O25"/>
    <mergeCell ref="A26:A28"/>
    <mergeCell ref="O26:O28"/>
    <mergeCell ref="A35:A38"/>
    <mergeCell ref="A39:A42"/>
    <mergeCell ref="A43:A46"/>
    <mergeCell ref="A47:A49"/>
    <mergeCell ref="A50:A53"/>
    <mergeCell ref="A54:A55"/>
    <mergeCell ref="A56:A58"/>
    <mergeCell ref="A95:J95"/>
    <mergeCell ref="A78:A79"/>
    <mergeCell ref="A82:A83"/>
    <mergeCell ref="A84:A85"/>
    <mergeCell ref="A86:A87"/>
    <mergeCell ref="A88:A89"/>
    <mergeCell ref="A90:A91"/>
    <mergeCell ref="A92:A93"/>
    <mergeCell ref="A94:J94"/>
    <mergeCell ref="A80:A8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2:P104"/>
  <sheetViews>
    <sheetView topLeftCell="A82" workbookViewId="0">
      <selection activeCell="H89" sqref="H89"/>
    </sheetView>
  </sheetViews>
  <sheetFormatPr baseColWidth="10" defaultRowHeight="12.75"/>
  <cols>
    <col min="1" max="1" width="13" customWidth="1"/>
    <col min="2" max="2" width="21.85546875" customWidth="1"/>
    <col min="3" max="10" width="6.85546875" customWidth="1"/>
    <col min="11" max="13" width="3" bestFit="1" customWidth="1"/>
  </cols>
  <sheetData>
    <row r="2" spans="1:16" ht="15.75" thickBot="1">
      <c r="A2" s="11" t="s">
        <v>182</v>
      </c>
    </row>
    <row r="3" spans="1:16" ht="13.5" thickBot="1">
      <c r="A3" s="207" t="s">
        <v>0</v>
      </c>
      <c r="B3" s="207" t="s">
        <v>1</v>
      </c>
      <c r="C3" s="207" t="s">
        <v>2</v>
      </c>
      <c r="D3" s="212"/>
      <c r="E3" s="212"/>
      <c r="F3" s="207" t="s">
        <v>3</v>
      </c>
      <c r="G3" s="207" t="s">
        <v>175</v>
      </c>
      <c r="H3" s="207" t="s">
        <v>5</v>
      </c>
      <c r="I3" s="207" t="s">
        <v>6</v>
      </c>
      <c r="J3" s="207" t="s">
        <v>7</v>
      </c>
      <c r="K3" s="209" t="s">
        <v>8</v>
      </c>
      <c r="L3" s="210"/>
      <c r="M3" s="211"/>
      <c r="N3" s="207" t="s">
        <v>176</v>
      </c>
      <c r="O3" s="207" t="s">
        <v>177</v>
      </c>
      <c r="P3" s="207" t="s">
        <v>61</v>
      </c>
    </row>
    <row r="4" spans="1:16" ht="13.5" thickBot="1">
      <c r="A4" s="208"/>
      <c r="B4" s="208"/>
      <c r="C4" s="208"/>
      <c r="D4" s="213"/>
      <c r="E4" s="213"/>
      <c r="F4" s="208"/>
      <c r="G4" s="208"/>
      <c r="H4" s="208"/>
      <c r="I4" s="208"/>
      <c r="J4" s="208"/>
      <c r="K4" s="42">
        <v>25</v>
      </c>
      <c r="L4" s="42">
        <v>50</v>
      </c>
      <c r="M4" s="42">
        <v>75</v>
      </c>
      <c r="N4" s="208"/>
      <c r="O4" s="208"/>
      <c r="P4" s="208"/>
    </row>
    <row r="5" spans="1:16" ht="26.25" thickBot="1">
      <c r="A5" s="196" t="s">
        <v>118</v>
      </c>
      <c r="B5" s="22" t="s">
        <v>118</v>
      </c>
      <c r="C5" s="41">
        <v>4.46</v>
      </c>
      <c r="D5" s="43">
        <v>4</v>
      </c>
      <c r="E5" s="44">
        <v>4</v>
      </c>
      <c r="F5" s="44">
        <v>0.505</v>
      </c>
      <c r="G5" s="44">
        <v>0.255</v>
      </c>
      <c r="H5" s="44">
        <v>1</v>
      </c>
      <c r="I5" s="44">
        <v>4</v>
      </c>
      <c r="J5" s="44">
        <v>5</v>
      </c>
      <c r="K5" s="44">
        <v>4</v>
      </c>
      <c r="L5" s="44">
        <v>4</v>
      </c>
      <c r="M5" s="44">
        <v>5</v>
      </c>
      <c r="N5" s="45">
        <v>0.86499999999999999</v>
      </c>
      <c r="O5" s="181">
        <v>0.78500000000000003</v>
      </c>
      <c r="P5" s="44" t="s">
        <v>14</v>
      </c>
    </row>
    <row r="6" spans="1:16" ht="13.5" thickBot="1">
      <c r="A6" s="198"/>
      <c r="B6" s="22" t="s">
        <v>119</v>
      </c>
      <c r="C6" s="41">
        <v>3.82</v>
      </c>
      <c r="D6" s="46">
        <v>4</v>
      </c>
      <c r="E6" s="41">
        <v>4</v>
      </c>
      <c r="F6" s="41">
        <v>0.68300000000000005</v>
      </c>
      <c r="G6" s="41">
        <v>0.46700000000000003</v>
      </c>
      <c r="H6" s="41">
        <v>3</v>
      </c>
      <c r="I6" s="41">
        <v>2</v>
      </c>
      <c r="J6" s="41">
        <v>5</v>
      </c>
      <c r="K6" s="41">
        <v>3</v>
      </c>
      <c r="L6" s="41">
        <v>4</v>
      </c>
      <c r="M6" s="41">
        <v>4</v>
      </c>
      <c r="N6" s="41">
        <v>0.70499999999999996</v>
      </c>
      <c r="O6" s="183"/>
      <c r="P6" s="41" t="s">
        <v>62</v>
      </c>
    </row>
    <row r="7" spans="1:16" ht="13.5" thickBot="1">
      <c r="A7" s="196" t="s">
        <v>146</v>
      </c>
      <c r="B7" s="22" t="s">
        <v>120</v>
      </c>
      <c r="C7" s="41">
        <v>4.1500000000000004</v>
      </c>
      <c r="D7" s="46">
        <v>4</v>
      </c>
      <c r="E7" s="41">
        <v>4</v>
      </c>
      <c r="F7" s="41">
        <v>0.70899999999999996</v>
      </c>
      <c r="G7" s="41">
        <v>0.502</v>
      </c>
      <c r="H7" s="41">
        <v>2</v>
      </c>
      <c r="I7" s="41">
        <v>3</v>
      </c>
      <c r="J7" s="41">
        <v>5</v>
      </c>
      <c r="K7" s="41">
        <v>4</v>
      </c>
      <c r="L7" s="41">
        <v>4</v>
      </c>
      <c r="M7" s="41">
        <v>5</v>
      </c>
      <c r="N7" s="22">
        <v>0.78800000000000003</v>
      </c>
      <c r="O7" s="181">
        <v>0.79800000000000004</v>
      </c>
      <c r="P7" s="41" t="s">
        <v>22</v>
      </c>
    </row>
    <row r="8" spans="1:16" ht="26.25" thickBot="1">
      <c r="A8" s="198"/>
      <c r="B8" s="22" t="s">
        <v>121</v>
      </c>
      <c r="C8" s="41">
        <v>4.2300000000000004</v>
      </c>
      <c r="D8" s="46">
        <v>4</v>
      </c>
      <c r="E8" s="41">
        <v>4</v>
      </c>
      <c r="F8" s="41">
        <v>0.70599999999999996</v>
      </c>
      <c r="G8" s="41">
        <v>0.498</v>
      </c>
      <c r="H8" s="41">
        <v>3</v>
      </c>
      <c r="I8" s="41">
        <v>2</v>
      </c>
      <c r="J8" s="41">
        <v>5</v>
      </c>
      <c r="K8" s="41">
        <v>4</v>
      </c>
      <c r="L8" s="41">
        <v>4</v>
      </c>
      <c r="M8" s="41">
        <v>5</v>
      </c>
      <c r="N8" s="47">
        <v>0.80800000000000005</v>
      </c>
      <c r="O8" s="183"/>
      <c r="P8" s="41" t="s">
        <v>30</v>
      </c>
    </row>
    <row r="9" spans="1:16" ht="26.25" thickBot="1">
      <c r="A9" s="196" t="s">
        <v>147</v>
      </c>
      <c r="B9" s="22" t="s">
        <v>122</v>
      </c>
      <c r="C9" s="41">
        <v>4</v>
      </c>
      <c r="D9" s="46">
        <v>4</v>
      </c>
      <c r="E9" s="41">
        <v>4</v>
      </c>
      <c r="F9" s="41">
        <v>0.64900000000000002</v>
      </c>
      <c r="G9" s="41">
        <v>0.42099999999999999</v>
      </c>
      <c r="H9" s="41">
        <v>3</v>
      </c>
      <c r="I9" s="41">
        <v>2</v>
      </c>
      <c r="J9" s="41">
        <v>5</v>
      </c>
      <c r="K9" s="41">
        <v>4</v>
      </c>
      <c r="L9" s="41">
        <v>4</v>
      </c>
      <c r="M9" s="41">
        <v>4</v>
      </c>
      <c r="N9" s="22">
        <v>0.75</v>
      </c>
      <c r="O9" s="181">
        <v>0.79900000000000004</v>
      </c>
      <c r="P9" s="41" t="s">
        <v>34</v>
      </c>
    </row>
    <row r="10" spans="1:16" ht="26.25" thickBot="1">
      <c r="A10" s="197"/>
      <c r="B10" s="22" t="s">
        <v>123</v>
      </c>
      <c r="C10" s="41">
        <v>4.05</v>
      </c>
      <c r="D10" s="46">
        <v>4</v>
      </c>
      <c r="E10" s="41">
        <v>4</v>
      </c>
      <c r="F10" s="41">
        <v>0.56000000000000005</v>
      </c>
      <c r="G10" s="41">
        <v>0.313</v>
      </c>
      <c r="H10" s="41">
        <v>3</v>
      </c>
      <c r="I10" s="41">
        <v>2</v>
      </c>
      <c r="J10" s="41">
        <v>5</v>
      </c>
      <c r="K10" s="41">
        <v>4</v>
      </c>
      <c r="L10" s="41">
        <v>4</v>
      </c>
      <c r="M10" s="41">
        <v>4</v>
      </c>
      <c r="N10" s="22">
        <v>0.76300000000000001</v>
      </c>
      <c r="O10" s="182"/>
      <c r="P10" s="41" t="s">
        <v>40</v>
      </c>
    </row>
    <row r="11" spans="1:16" ht="26.25" thickBot="1">
      <c r="A11" s="198"/>
      <c r="B11" s="22" t="s">
        <v>124</v>
      </c>
      <c r="C11" s="41">
        <v>4.54</v>
      </c>
      <c r="D11" s="46">
        <v>5</v>
      </c>
      <c r="E11" s="41">
        <v>5</v>
      </c>
      <c r="F11" s="41">
        <v>0.505</v>
      </c>
      <c r="G11" s="41">
        <v>0.255</v>
      </c>
      <c r="H11" s="41">
        <v>1</v>
      </c>
      <c r="I11" s="41">
        <v>4</v>
      </c>
      <c r="J11" s="41">
        <v>5</v>
      </c>
      <c r="K11" s="41">
        <v>4</v>
      </c>
      <c r="L11" s="41">
        <v>5</v>
      </c>
      <c r="M11" s="41">
        <v>5</v>
      </c>
      <c r="N11" s="47">
        <v>0.88500000000000001</v>
      </c>
      <c r="O11" s="183"/>
      <c r="P11" s="41" t="s">
        <v>17</v>
      </c>
    </row>
    <row r="12" spans="1:16" ht="13.5" thickBot="1">
      <c r="A12" s="196" t="s">
        <v>128</v>
      </c>
      <c r="B12" s="22" t="s">
        <v>125</v>
      </c>
      <c r="C12" s="41">
        <v>4.6399999999999997</v>
      </c>
      <c r="D12" s="46">
        <v>5</v>
      </c>
      <c r="E12" s="41">
        <v>5</v>
      </c>
      <c r="F12" s="41">
        <v>0.628</v>
      </c>
      <c r="G12" s="41">
        <v>0.39400000000000002</v>
      </c>
      <c r="H12" s="41">
        <v>2</v>
      </c>
      <c r="I12" s="41">
        <v>3</v>
      </c>
      <c r="J12" s="41">
        <v>5</v>
      </c>
      <c r="K12" s="41">
        <v>4</v>
      </c>
      <c r="L12" s="41">
        <v>5</v>
      </c>
      <c r="M12" s="41">
        <v>5</v>
      </c>
      <c r="N12" s="47">
        <v>0.91</v>
      </c>
      <c r="O12" s="199">
        <v>0.88500000000000001</v>
      </c>
      <c r="P12" s="41" t="s">
        <v>63</v>
      </c>
    </row>
    <row r="13" spans="1:16" ht="13.5" thickBot="1">
      <c r="A13" s="197"/>
      <c r="B13" s="22" t="s">
        <v>126</v>
      </c>
      <c r="C13" s="41">
        <v>4.62</v>
      </c>
      <c r="D13" s="46">
        <v>5</v>
      </c>
      <c r="E13" s="41">
        <v>5</v>
      </c>
      <c r="F13" s="41">
        <v>0.54400000000000004</v>
      </c>
      <c r="G13" s="41">
        <v>0.29599999999999999</v>
      </c>
      <c r="H13" s="41">
        <v>2</v>
      </c>
      <c r="I13" s="41">
        <v>3</v>
      </c>
      <c r="J13" s="41">
        <v>5</v>
      </c>
      <c r="K13" s="41">
        <v>4</v>
      </c>
      <c r="L13" s="41">
        <v>5</v>
      </c>
      <c r="M13" s="41">
        <v>5</v>
      </c>
      <c r="N13" s="47">
        <v>0.90400000000000003</v>
      </c>
      <c r="O13" s="200"/>
      <c r="P13" s="41" t="s">
        <v>19</v>
      </c>
    </row>
    <row r="14" spans="1:16" ht="13.5" thickBot="1">
      <c r="A14" s="198"/>
      <c r="B14" s="22" t="s">
        <v>127</v>
      </c>
      <c r="C14" s="41">
        <v>4.3600000000000003</v>
      </c>
      <c r="D14" s="46">
        <v>4</v>
      </c>
      <c r="E14" s="41">
        <v>4</v>
      </c>
      <c r="F14" s="41">
        <v>0.66800000000000004</v>
      </c>
      <c r="G14" s="41">
        <v>0.44700000000000001</v>
      </c>
      <c r="H14" s="41">
        <v>3</v>
      </c>
      <c r="I14" s="41">
        <v>2</v>
      </c>
      <c r="J14" s="41">
        <v>5</v>
      </c>
      <c r="K14" s="41">
        <v>4</v>
      </c>
      <c r="L14" s="41">
        <v>4</v>
      </c>
      <c r="M14" s="41">
        <v>5</v>
      </c>
      <c r="N14" s="47">
        <v>0.84</v>
      </c>
      <c r="O14" s="201"/>
      <c r="P14" s="41" t="s">
        <v>18</v>
      </c>
    </row>
    <row r="15" spans="1:16">
      <c r="A15" s="40"/>
      <c r="B15" s="40"/>
      <c r="C15" s="40">
        <f>AVERAGE(C5:C14)</f>
        <v>4.2869999999999999</v>
      </c>
      <c r="D15" s="48">
        <f>AVERAGE(D5:D14)</f>
        <v>4.3</v>
      </c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</row>
    <row r="19" spans="1:7" ht="15.75" thickBot="1">
      <c r="A19" s="11" t="s">
        <v>80</v>
      </c>
    </row>
    <row r="20" spans="1:7" ht="35.25" customHeight="1" thickBot="1">
      <c r="A20" s="1" t="s">
        <v>0</v>
      </c>
      <c r="B20" s="2" t="s">
        <v>1</v>
      </c>
      <c r="C20" s="21" t="s">
        <v>81</v>
      </c>
      <c r="D20" s="21" t="s">
        <v>90</v>
      </c>
      <c r="E20" s="21" t="s">
        <v>82</v>
      </c>
      <c r="F20" s="21" t="s">
        <v>83</v>
      </c>
      <c r="G20" s="21" t="s">
        <v>84</v>
      </c>
    </row>
    <row r="21" spans="1:7" ht="26.25" thickBot="1">
      <c r="A21" s="202" t="s">
        <v>118</v>
      </c>
      <c r="B21" s="5" t="s">
        <v>118</v>
      </c>
      <c r="C21" s="5">
        <v>0</v>
      </c>
      <c r="D21" s="5">
        <v>0</v>
      </c>
      <c r="E21" s="5">
        <v>0</v>
      </c>
      <c r="F21" s="5">
        <v>21</v>
      </c>
      <c r="G21" s="5">
        <v>18</v>
      </c>
    </row>
    <row r="22" spans="1:7" ht="13.5" thickBot="1">
      <c r="A22" s="203"/>
      <c r="B22" s="5" t="s">
        <v>119</v>
      </c>
      <c r="C22" s="5">
        <v>0</v>
      </c>
      <c r="D22" s="5">
        <v>1</v>
      </c>
      <c r="E22" s="5">
        <v>10</v>
      </c>
      <c r="F22" s="5">
        <v>23</v>
      </c>
      <c r="G22" s="5">
        <v>5</v>
      </c>
    </row>
    <row r="23" spans="1:7" ht="13.5" thickBot="1">
      <c r="A23" s="204" t="s">
        <v>130</v>
      </c>
      <c r="B23" s="5" t="s">
        <v>120</v>
      </c>
      <c r="C23" s="5">
        <v>0</v>
      </c>
      <c r="D23" s="5">
        <v>0</v>
      </c>
      <c r="E23" s="5">
        <v>7</v>
      </c>
      <c r="F23" s="5">
        <v>19</v>
      </c>
      <c r="G23" s="5">
        <v>13</v>
      </c>
    </row>
    <row r="24" spans="1:7" ht="26.25" thickBot="1">
      <c r="A24" s="206"/>
      <c r="B24" s="5" t="s">
        <v>121</v>
      </c>
      <c r="C24" s="5">
        <v>0</v>
      </c>
      <c r="D24" s="5">
        <v>1</v>
      </c>
      <c r="E24" s="5">
        <v>3</v>
      </c>
      <c r="F24" s="5">
        <v>21</v>
      </c>
      <c r="G24" s="5">
        <v>14</v>
      </c>
    </row>
    <row r="25" spans="1:7" ht="13.5" thickBot="1">
      <c r="A25" s="204" t="s">
        <v>129</v>
      </c>
      <c r="B25" s="5" t="s">
        <v>122</v>
      </c>
      <c r="C25" s="5">
        <v>0</v>
      </c>
      <c r="D25" s="5">
        <v>1</v>
      </c>
      <c r="E25" s="5">
        <v>5</v>
      </c>
      <c r="F25" s="5">
        <v>26</v>
      </c>
      <c r="G25" s="5">
        <v>7</v>
      </c>
    </row>
    <row r="26" spans="1:7" ht="26.25" thickBot="1">
      <c r="A26" s="205"/>
      <c r="B26" s="5" t="s">
        <v>123</v>
      </c>
      <c r="C26" s="5">
        <v>0</v>
      </c>
      <c r="D26" s="5">
        <v>1</v>
      </c>
      <c r="E26" s="5">
        <v>2</v>
      </c>
      <c r="F26" s="5">
        <v>30</v>
      </c>
      <c r="G26" s="5">
        <v>6</v>
      </c>
    </row>
    <row r="27" spans="1:7" ht="26.25" thickBot="1">
      <c r="A27" s="206"/>
      <c r="B27" s="5" t="s">
        <v>124</v>
      </c>
      <c r="C27" s="5">
        <v>0</v>
      </c>
      <c r="D27" s="5">
        <v>0</v>
      </c>
      <c r="E27" s="5">
        <v>0</v>
      </c>
      <c r="F27" s="5">
        <v>18</v>
      </c>
      <c r="G27" s="5">
        <v>21</v>
      </c>
    </row>
    <row r="28" spans="1:7" ht="13.5" thickBot="1">
      <c r="A28" s="204" t="s">
        <v>128</v>
      </c>
      <c r="B28" s="5" t="s">
        <v>125</v>
      </c>
      <c r="C28" s="5">
        <v>0</v>
      </c>
      <c r="D28" s="5">
        <v>0</v>
      </c>
      <c r="E28" s="5">
        <v>3</v>
      </c>
      <c r="F28" s="5">
        <v>8</v>
      </c>
      <c r="G28" s="5">
        <v>28</v>
      </c>
    </row>
    <row r="29" spans="1:7" ht="13.5" thickBot="1">
      <c r="A29" s="205"/>
      <c r="B29" s="5" t="s">
        <v>126</v>
      </c>
      <c r="C29" s="5">
        <v>0</v>
      </c>
      <c r="D29" s="5">
        <v>0</v>
      </c>
      <c r="E29" s="5">
        <v>1</v>
      </c>
      <c r="F29" s="5">
        <v>13</v>
      </c>
      <c r="G29" s="5">
        <v>25</v>
      </c>
    </row>
    <row r="30" spans="1:7" ht="13.5" thickBot="1">
      <c r="A30" s="206"/>
      <c r="B30" s="5" t="s">
        <v>127</v>
      </c>
      <c r="C30" s="5">
        <v>0</v>
      </c>
      <c r="D30" s="5">
        <v>1</v>
      </c>
      <c r="E30" s="5">
        <v>1</v>
      </c>
      <c r="F30" s="5">
        <v>20</v>
      </c>
      <c r="G30" s="5">
        <v>17</v>
      </c>
    </row>
    <row r="31" spans="1:7" ht="26.25" thickBot="1">
      <c r="A31" s="216" t="s">
        <v>56</v>
      </c>
      <c r="B31" s="217"/>
      <c r="C31" s="16">
        <v>0</v>
      </c>
      <c r="D31" s="16" t="s">
        <v>64</v>
      </c>
      <c r="E31" s="16" t="s">
        <v>65</v>
      </c>
      <c r="F31" s="16" t="s">
        <v>66</v>
      </c>
      <c r="G31" s="16" t="s">
        <v>67</v>
      </c>
    </row>
    <row r="32" spans="1:7">
      <c r="A32" s="39"/>
      <c r="B32" s="39"/>
      <c r="C32" s="39"/>
      <c r="D32" s="39"/>
      <c r="E32" s="39"/>
      <c r="F32" s="39"/>
      <c r="G32" s="39"/>
    </row>
    <row r="33" spans="1:8">
      <c r="A33" s="39"/>
      <c r="B33" s="39"/>
      <c r="C33" s="39"/>
      <c r="D33" s="39"/>
      <c r="E33" s="39"/>
      <c r="F33" s="39"/>
      <c r="G33" s="39"/>
    </row>
    <row r="37" spans="1:8" ht="15.75" thickBot="1">
      <c r="B37" s="11" t="s">
        <v>174</v>
      </c>
    </row>
    <row r="38" spans="1:8" ht="39" thickBot="1">
      <c r="B38" s="20" t="s">
        <v>0</v>
      </c>
      <c r="C38" s="21" t="s">
        <v>81</v>
      </c>
      <c r="D38" s="21" t="s">
        <v>90</v>
      </c>
      <c r="E38" s="21" t="s">
        <v>82</v>
      </c>
      <c r="F38" s="21" t="s">
        <v>83</v>
      </c>
      <c r="G38" s="21" t="s">
        <v>84</v>
      </c>
    </row>
    <row r="39" spans="1:8" ht="26.25" thickBot="1">
      <c r="B39" s="24" t="s">
        <v>118</v>
      </c>
      <c r="C39" s="26">
        <v>0</v>
      </c>
      <c r="D39" s="26">
        <v>0.5</v>
      </c>
      <c r="E39" s="26">
        <v>5</v>
      </c>
      <c r="F39" s="26">
        <v>22</v>
      </c>
      <c r="G39" s="26">
        <v>11.5</v>
      </c>
      <c r="H39" s="29">
        <f>SUM(C39:G39)</f>
        <v>39</v>
      </c>
    </row>
    <row r="40" spans="1:8" ht="13.5" thickBot="1">
      <c r="B40" s="24" t="s">
        <v>146</v>
      </c>
      <c r="C40" s="26">
        <v>0</v>
      </c>
      <c r="D40" s="26">
        <v>0.5</v>
      </c>
      <c r="E40" s="26">
        <v>5</v>
      </c>
      <c r="F40" s="26">
        <v>20</v>
      </c>
      <c r="G40" s="26">
        <v>13.5</v>
      </c>
      <c r="H40" s="29">
        <f>SUM(C40:G40)</f>
        <v>39</v>
      </c>
    </row>
    <row r="41" spans="1:8" ht="13.5" thickBot="1">
      <c r="B41" s="24" t="s">
        <v>147</v>
      </c>
      <c r="C41" s="26">
        <v>0</v>
      </c>
      <c r="D41" s="26">
        <v>0.66</v>
      </c>
      <c r="E41" s="26">
        <v>2.33</v>
      </c>
      <c r="F41" s="26">
        <v>24.66</v>
      </c>
      <c r="G41" s="26">
        <v>11.33</v>
      </c>
      <c r="H41" s="29">
        <f t="shared" ref="H41:H43" si="0">SUM(C41:G41)</f>
        <v>38.979999999999997</v>
      </c>
    </row>
    <row r="42" spans="1:8" ht="13.5" thickBot="1">
      <c r="B42" s="24" t="s">
        <v>128</v>
      </c>
      <c r="C42" s="26">
        <v>0</v>
      </c>
      <c r="D42" s="26">
        <v>0.33</v>
      </c>
      <c r="E42" s="26">
        <v>1.66</v>
      </c>
      <c r="F42" s="26">
        <v>13.66</v>
      </c>
      <c r="G42" s="26">
        <v>23.33</v>
      </c>
      <c r="H42" s="29">
        <f t="shared" si="0"/>
        <v>38.979999999999997</v>
      </c>
    </row>
    <row r="43" spans="1:8" ht="13.5" thickBot="1">
      <c r="B43" s="27" t="s">
        <v>56</v>
      </c>
      <c r="C43" s="23">
        <v>0</v>
      </c>
      <c r="D43" s="30">
        <f>SUM(D39:D42)</f>
        <v>1.9900000000000002</v>
      </c>
      <c r="E43" s="23">
        <f>SUM(E39:E42)</f>
        <v>13.99</v>
      </c>
      <c r="F43" s="23">
        <f>SUM(F39:F42)</f>
        <v>80.319999999999993</v>
      </c>
      <c r="G43" s="23">
        <f>SUM(G39:G42)</f>
        <v>59.66</v>
      </c>
      <c r="H43" s="29">
        <f t="shared" si="0"/>
        <v>155.95999999999998</v>
      </c>
    </row>
    <row r="44" spans="1:8">
      <c r="C44">
        <f>+C43/$H$43</f>
        <v>0</v>
      </c>
      <c r="D44">
        <f>+D43/$H$43</f>
        <v>1.2759681969735833E-2</v>
      </c>
      <c r="E44">
        <f>+E43/$H$43</f>
        <v>8.9702487817389084E-2</v>
      </c>
      <c r="F44">
        <f>+F43/$H$43</f>
        <v>0.51500384714029246</v>
      </c>
      <c r="G44">
        <f>+G43/$H$43</f>
        <v>0.38253398307258274</v>
      </c>
    </row>
    <row r="48" spans="1:8" ht="15.75" thickBot="1">
      <c r="A48" s="11" t="s">
        <v>197</v>
      </c>
    </row>
    <row r="49" spans="1:7" ht="90" thickBot="1">
      <c r="A49" s="94" t="s">
        <v>217</v>
      </c>
      <c r="B49" s="95" t="s">
        <v>218</v>
      </c>
      <c r="C49" s="95" t="s">
        <v>220</v>
      </c>
      <c r="D49" s="95" t="s">
        <v>118</v>
      </c>
      <c r="E49" s="95" t="s">
        <v>146</v>
      </c>
      <c r="F49" s="95" t="s">
        <v>147</v>
      </c>
      <c r="G49" s="95" t="s">
        <v>128</v>
      </c>
    </row>
    <row r="50" spans="1:7" ht="15" thickBot="1">
      <c r="A50" s="175" t="s">
        <v>220</v>
      </c>
      <c r="B50" s="41" t="s">
        <v>201</v>
      </c>
      <c r="C50" s="41">
        <v>1</v>
      </c>
      <c r="D50" s="41" t="s">
        <v>221</v>
      </c>
      <c r="E50" s="41" t="s">
        <v>222</v>
      </c>
      <c r="F50" s="41" t="s">
        <v>223</v>
      </c>
      <c r="G50" s="41" t="s">
        <v>224</v>
      </c>
    </row>
    <row r="51" spans="1:7" ht="13.5" thickBot="1">
      <c r="A51" s="176"/>
      <c r="B51" s="41" t="s">
        <v>185</v>
      </c>
      <c r="C51" s="41"/>
      <c r="D51" s="41">
        <v>0</v>
      </c>
      <c r="E51" s="41">
        <v>0</v>
      </c>
      <c r="F51" s="41">
        <v>0</v>
      </c>
      <c r="G51" s="41">
        <v>1E-3</v>
      </c>
    </row>
    <row r="52" spans="1:7" ht="15" thickBot="1">
      <c r="A52" s="175" t="s">
        <v>118</v>
      </c>
      <c r="B52" s="41" t="s">
        <v>201</v>
      </c>
      <c r="C52" s="41" t="s">
        <v>221</v>
      </c>
      <c r="D52" s="41">
        <v>1</v>
      </c>
      <c r="E52" s="41">
        <v>0.154</v>
      </c>
      <c r="F52" s="41">
        <v>0.21099999999999999</v>
      </c>
      <c r="G52" s="41">
        <v>0.23499999999999999</v>
      </c>
    </row>
    <row r="53" spans="1:7" ht="13.5" thickBot="1">
      <c r="A53" s="176"/>
      <c r="B53" s="41" t="s">
        <v>185</v>
      </c>
      <c r="C53" s="41">
        <v>0</v>
      </c>
      <c r="D53" s="41"/>
      <c r="E53" s="41">
        <v>0.35</v>
      </c>
      <c r="F53" s="41">
        <v>0.19700000000000001</v>
      </c>
      <c r="G53" s="41">
        <v>0.15</v>
      </c>
    </row>
    <row r="54" spans="1:7" ht="15" thickBot="1">
      <c r="A54" s="175" t="s">
        <v>146</v>
      </c>
      <c r="B54" s="41" t="s">
        <v>201</v>
      </c>
      <c r="C54" s="41" t="s">
        <v>222</v>
      </c>
      <c r="D54" s="41">
        <v>0.154</v>
      </c>
      <c r="E54" s="41">
        <v>1</v>
      </c>
      <c r="F54" s="41">
        <v>0.28399999999999997</v>
      </c>
      <c r="G54" s="41">
        <v>7.1999999999999995E-2</v>
      </c>
    </row>
    <row r="55" spans="1:7" ht="13.5" thickBot="1">
      <c r="A55" s="176"/>
      <c r="B55" s="41" t="s">
        <v>185</v>
      </c>
      <c r="C55" s="41">
        <v>0</v>
      </c>
      <c r="D55" s="41">
        <v>0.35</v>
      </c>
      <c r="E55" s="41"/>
      <c r="F55" s="41">
        <v>7.9000000000000001E-2</v>
      </c>
      <c r="G55" s="41">
        <v>0.66200000000000003</v>
      </c>
    </row>
    <row r="56" spans="1:7" ht="15" thickBot="1">
      <c r="A56" s="175" t="s">
        <v>147</v>
      </c>
      <c r="B56" s="41" t="s">
        <v>201</v>
      </c>
      <c r="C56" s="41" t="s">
        <v>223</v>
      </c>
      <c r="D56" s="41">
        <v>0.21099999999999999</v>
      </c>
      <c r="E56" s="41">
        <v>0.28399999999999997</v>
      </c>
      <c r="F56" s="41">
        <v>1</v>
      </c>
      <c r="G56" s="41">
        <v>0.29599999999999999</v>
      </c>
    </row>
    <row r="57" spans="1:7" ht="13.5" thickBot="1">
      <c r="A57" s="176"/>
      <c r="B57" s="41" t="s">
        <v>185</v>
      </c>
      <c r="C57" s="41">
        <v>0</v>
      </c>
      <c r="D57" s="41">
        <v>0.19700000000000001</v>
      </c>
      <c r="E57" s="41">
        <v>7.9000000000000001E-2</v>
      </c>
      <c r="F57" s="41"/>
      <c r="G57" s="41">
        <v>6.7000000000000004E-2</v>
      </c>
    </row>
    <row r="58" spans="1:7" ht="15" thickBot="1">
      <c r="A58" s="175" t="s">
        <v>128</v>
      </c>
      <c r="B58" s="41" t="s">
        <v>201</v>
      </c>
      <c r="C58" s="41" t="s">
        <v>224</v>
      </c>
      <c r="D58" s="41">
        <v>0.23499999999999999</v>
      </c>
      <c r="E58" s="41">
        <v>7.1999999999999995E-2</v>
      </c>
      <c r="F58" s="41">
        <v>0.29599999999999999</v>
      </c>
      <c r="G58" s="41">
        <v>1</v>
      </c>
    </row>
    <row r="59" spans="1:7" ht="13.5" thickBot="1">
      <c r="A59" s="176"/>
      <c r="B59" s="41" t="s">
        <v>185</v>
      </c>
      <c r="C59" s="41">
        <v>1E-3</v>
      </c>
      <c r="D59" s="41">
        <v>0.15</v>
      </c>
      <c r="E59" s="41">
        <v>0.66200000000000003</v>
      </c>
      <c r="F59" s="41">
        <v>6.7000000000000004E-2</v>
      </c>
      <c r="G59" s="41"/>
    </row>
    <row r="60" spans="1:7">
      <c r="A60" s="177" t="s">
        <v>186</v>
      </c>
      <c r="B60" s="177"/>
      <c r="C60" s="177"/>
      <c r="D60" s="177"/>
      <c r="E60" s="177"/>
      <c r="F60" s="177"/>
      <c r="G60" s="177"/>
    </row>
    <row r="61" spans="1:7">
      <c r="A61" s="69" t="s">
        <v>204</v>
      </c>
    </row>
    <row r="62" spans="1:7">
      <c r="A62" s="69" t="s">
        <v>187</v>
      </c>
    </row>
    <row r="66" spans="1:13" ht="15.75" thickBot="1">
      <c r="A66" s="11" t="s">
        <v>42</v>
      </c>
    </row>
    <row r="67" spans="1:13" ht="16.5" thickBot="1">
      <c r="B67" s="214" t="s">
        <v>13</v>
      </c>
      <c r="C67" s="34" t="s">
        <v>2</v>
      </c>
      <c r="D67" s="35"/>
      <c r="E67" s="35"/>
      <c r="F67" s="34" t="s">
        <v>3</v>
      </c>
      <c r="G67" s="34" t="s">
        <v>43</v>
      </c>
      <c r="H67" s="34" t="s">
        <v>5</v>
      </c>
      <c r="I67" s="34" t="s">
        <v>6</v>
      </c>
      <c r="J67" s="34" t="s">
        <v>7</v>
      </c>
      <c r="K67" s="193" t="s">
        <v>8</v>
      </c>
      <c r="L67" s="194"/>
      <c r="M67" s="195"/>
    </row>
    <row r="68" spans="1:13" ht="13.5" thickBot="1">
      <c r="B68" s="215"/>
      <c r="C68" s="36"/>
      <c r="D68" s="37"/>
      <c r="E68" s="37"/>
      <c r="F68" s="36"/>
      <c r="G68" s="36"/>
      <c r="H68" s="36"/>
      <c r="I68" s="36"/>
      <c r="J68" s="36"/>
      <c r="K68" s="12">
        <v>25</v>
      </c>
      <c r="L68" s="12">
        <v>50</v>
      </c>
      <c r="M68" s="12">
        <v>75</v>
      </c>
    </row>
    <row r="69" spans="1:13" ht="26.25" thickBot="1">
      <c r="B69" s="24" t="s">
        <v>118</v>
      </c>
      <c r="C69" s="13">
        <v>4.46</v>
      </c>
      <c r="D69" s="13">
        <v>5</v>
      </c>
      <c r="E69" s="13">
        <v>5</v>
      </c>
      <c r="F69" s="13">
        <v>0.6</v>
      </c>
      <c r="G69" s="13">
        <v>0.36</v>
      </c>
      <c r="H69" s="13">
        <v>2</v>
      </c>
      <c r="I69" s="13">
        <v>3</v>
      </c>
      <c r="J69" s="13">
        <v>5</v>
      </c>
      <c r="K69" s="13">
        <v>4</v>
      </c>
      <c r="L69" s="13">
        <v>5</v>
      </c>
      <c r="M69" s="13">
        <v>5</v>
      </c>
    </row>
    <row r="70" spans="1:13" ht="13.5" thickBot="1">
      <c r="B70" s="24" t="s">
        <v>146</v>
      </c>
      <c r="C70" s="13">
        <v>3.95</v>
      </c>
      <c r="D70" s="13">
        <v>4</v>
      </c>
      <c r="E70" s="13">
        <v>4</v>
      </c>
      <c r="F70" s="13">
        <v>0.72399999999999998</v>
      </c>
      <c r="G70" s="13">
        <v>0.52400000000000002</v>
      </c>
      <c r="H70" s="13">
        <v>3</v>
      </c>
      <c r="I70" s="13">
        <v>2</v>
      </c>
      <c r="J70" s="13">
        <v>5</v>
      </c>
      <c r="K70" s="13">
        <v>4</v>
      </c>
      <c r="L70" s="13">
        <v>4</v>
      </c>
      <c r="M70" s="13">
        <v>4</v>
      </c>
    </row>
    <row r="71" spans="1:13" ht="13.5" thickBot="1">
      <c r="B71" s="24" t="s">
        <v>147</v>
      </c>
      <c r="C71" s="13">
        <v>4.18</v>
      </c>
      <c r="D71" s="13">
        <v>4</v>
      </c>
      <c r="E71" s="13">
        <v>4</v>
      </c>
      <c r="F71" s="13">
        <v>0.75600000000000001</v>
      </c>
      <c r="G71" s="13">
        <v>0.57199999999999995</v>
      </c>
      <c r="H71" s="13">
        <v>3</v>
      </c>
      <c r="I71" s="13">
        <v>2</v>
      </c>
      <c r="J71" s="13">
        <v>5</v>
      </c>
      <c r="K71" s="13">
        <v>4</v>
      </c>
      <c r="L71" s="13">
        <v>4</v>
      </c>
      <c r="M71" s="13">
        <v>5</v>
      </c>
    </row>
    <row r="72" spans="1:13" ht="13.5" thickBot="1">
      <c r="B72" s="24" t="s">
        <v>128</v>
      </c>
      <c r="C72" s="13">
        <v>4.54</v>
      </c>
      <c r="D72" s="13">
        <v>5</v>
      </c>
      <c r="E72" s="13">
        <v>5</v>
      </c>
      <c r="F72" s="13">
        <v>0.72</v>
      </c>
      <c r="G72" s="13">
        <v>0.51800000000000002</v>
      </c>
      <c r="H72" s="13">
        <v>3</v>
      </c>
      <c r="I72" s="13">
        <v>2</v>
      </c>
      <c r="J72" s="13">
        <v>5</v>
      </c>
      <c r="K72" s="13">
        <v>4</v>
      </c>
      <c r="L72" s="13">
        <v>5</v>
      </c>
      <c r="M72" s="13">
        <v>5</v>
      </c>
    </row>
    <row r="75" spans="1:13" ht="15.75" thickBot="1">
      <c r="A75" s="11" t="s">
        <v>234</v>
      </c>
    </row>
    <row r="76" spans="1:13" ht="39" thickBot="1">
      <c r="B76" s="1" t="s">
        <v>243</v>
      </c>
      <c r="C76" s="2" t="s">
        <v>237</v>
      </c>
      <c r="D76" s="2" t="s">
        <v>238</v>
      </c>
      <c r="E76" s="2" t="s">
        <v>242</v>
      </c>
      <c r="F76" s="2" t="s">
        <v>241</v>
      </c>
      <c r="G76" s="2" t="s">
        <v>239</v>
      </c>
    </row>
    <row r="77" spans="1:13" ht="26.25" thickBot="1">
      <c r="B77" s="24" t="s">
        <v>118</v>
      </c>
      <c r="C77" s="5" t="s">
        <v>44</v>
      </c>
      <c r="D77" s="5" t="s">
        <v>44</v>
      </c>
      <c r="E77" s="5" t="s">
        <v>45</v>
      </c>
      <c r="F77" s="5" t="s">
        <v>46</v>
      </c>
      <c r="G77" s="14" t="s">
        <v>47</v>
      </c>
    </row>
    <row r="78" spans="1:13" ht="26.25" thickBot="1">
      <c r="B78" s="24" t="s">
        <v>146</v>
      </c>
      <c r="C78" s="5" t="s">
        <v>44</v>
      </c>
      <c r="D78" s="5" t="s">
        <v>48</v>
      </c>
      <c r="E78" s="5" t="s">
        <v>49</v>
      </c>
      <c r="F78" s="14" t="s">
        <v>50</v>
      </c>
      <c r="G78" s="5" t="s">
        <v>49</v>
      </c>
    </row>
    <row r="79" spans="1:13" ht="26.25" thickBot="1">
      <c r="B79" s="24" t="s">
        <v>147</v>
      </c>
      <c r="C79" s="5" t="s">
        <v>44</v>
      </c>
      <c r="D79" s="5" t="s">
        <v>48</v>
      </c>
      <c r="E79" s="5" t="s">
        <v>51</v>
      </c>
      <c r="F79" s="14" t="s">
        <v>52</v>
      </c>
      <c r="G79" s="5" t="s">
        <v>53</v>
      </c>
    </row>
    <row r="80" spans="1:13" ht="26.25" thickBot="1">
      <c r="B80" s="33" t="s">
        <v>128</v>
      </c>
      <c r="C80" s="5" t="s">
        <v>44</v>
      </c>
      <c r="D80" s="5" t="s">
        <v>48</v>
      </c>
      <c r="E80" s="5" t="s">
        <v>45</v>
      </c>
      <c r="F80" s="5" t="s">
        <v>54</v>
      </c>
      <c r="G80" s="14" t="s">
        <v>55</v>
      </c>
    </row>
    <row r="81" spans="1:8" ht="26.25" thickBot="1">
      <c r="B81" s="15" t="s">
        <v>56</v>
      </c>
      <c r="C81" s="16" t="s">
        <v>44</v>
      </c>
      <c r="D81" s="16" t="s">
        <v>57</v>
      </c>
      <c r="E81" s="16" t="s">
        <v>58</v>
      </c>
      <c r="F81" s="17" t="s">
        <v>59</v>
      </c>
      <c r="G81" s="16" t="s">
        <v>60</v>
      </c>
    </row>
    <row r="83" spans="1:8">
      <c r="F83">
        <f>44.23+42.95</f>
        <v>87.18</v>
      </c>
    </row>
    <row r="87" spans="1:8" ht="13.5" thickBot="1">
      <c r="A87" t="s">
        <v>199</v>
      </c>
    </row>
    <row r="88" spans="1:8" ht="64.5" thickBot="1">
      <c r="B88" s="1"/>
      <c r="C88" s="2" t="s">
        <v>23</v>
      </c>
      <c r="D88" s="2" t="s">
        <v>24</v>
      </c>
      <c r="E88" s="2" t="s">
        <v>25</v>
      </c>
      <c r="F88" s="2" t="s">
        <v>26</v>
      </c>
      <c r="G88" s="2" t="s">
        <v>27</v>
      </c>
    </row>
    <row r="89" spans="1:8" ht="13.5" thickBot="1">
      <c r="B89" s="4" t="s">
        <v>29</v>
      </c>
      <c r="C89" s="5">
        <v>0</v>
      </c>
      <c r="D89" s="5">
        <v>1</v>
      </c>
      <c r="E89" s="5">
        <v>5</v>
      </c>
      <c r="F89" s="5">
        <v>28</v>
      </c>
      <c r="G89" s="5">
        <v>5</v>
      </c>
      <c r="H89">
        <f>STDEVA(C89:G89)</f>
        <v>11.519548602267365</v>
      </c>
    </row>
    <row r="90" spans="1:8" ht="13.5" thickBot="1">
      <c r="B90" s="4" t="s">
        <v>31</v>
      </c>
      <c r="C90" s="5">
        <v>0</v>
      </c>
      <c r="D90" s="10">
        <f>+D89/39</f>
        <v>2.564102564102564E-2</v>
      </c>
      <c r="E90" s="10">
        <f t="shared" ref="E90:G90" si="1">+E89/39</f>
        <v>0.12820512820512819</v>
      </c>
      <c r="F90" s="10">
        <f t="shared" si="1"/>
        <v>0.71794871794871795</v>
      </c>
      <c r="G90" s="10">
        <f t="shared" si="1"/>
        <v>0.12820512820512819</v>
      </c>
    </row>
    <row r="97" spans="1:3" ht="15">
      <c r="A97" s="11" t="s">
        <v>259</v>
      </c>
    </row>
    <row r="98" spans="1:3" ht="13.5" thickBot="1"/>
    <row r="99" spans="1:3" ht="13.5" thickBot="1">
      <c r="B99" s="20" t="s">
        <v>243</v>
      </c>
      <c r="C99" s="20" t="s">
        <v>261</v>
      </c>
    </row>
    <row r="100" spans="1:3" ht="13.5" thickBot="1">
      <c r="B100" s="33" t="s">
        <v>128</v>
      </c>
      <c r="C100" s="33">
        <v>2.7435897435897401</v>
      </c>
    </row>
    <row r="101" spans="1:3" ht="13.5" thickBot="1">
      <c r="B101" s="33" t="s">
        <v>147</v>
      </c>
      <c r="C101" s="33">
        <v>2.6410256410256401</v>
      </c>
    </row>
    <row r="102" spans="1:3" ht="13.5" thickBot="1">
      <c r="B102" s="33" t="s">
        <v>146</v>
      </c>
      <c r="C102" s="33">
        <v>2.4102564102564101</v>
      </c>
    </row>
    <row r="103" spans="1:3" ht="26.25" thickBot="1">
      <c r="B103" s="33" t="s">
        <v>118</v>
      </c>
      <c r="C103" s="33">
        <v>2.2051282051282053</v>
      </c>
    </row>
    <row r="104" spans="1:3">
      <c r="C104">
        <f>AVERAGE(C100:C103)</f>
        <v>2.4999999999999991</v>
      </c>
    </row>
  </sheetData>
  <sortState ref="B100:C103">
    <sortCondition descending="1" ref="C103"/>
  </sortState>
  <mergeCells count="35">
    <mergeCell ref="E3:E4"/>
    <mergeCell ref="F3:F4"/>
    <mergeCell ref="B67:B68"/>
    <mergeCell ref="A23:A24"/>
    <mergeCell ref="A9:A11"/>
    <mergeCell ref="A28:A30"/>
    <mergeCell ref="A31:B31"/>
    <mergeCell ref="O3:O4"/>
    <mergeCell ref="P3:P4"/>
    <mergeCell ref="A5:A6"/>
    <mergeCell ref="O5:O6"/>
    <mergeCell ref="A7:A8"/>
    <mergeCell ref="O7:O8"/>
    <mergeCell ref="G3:G4"/>
    <mergeCell ref="H3:H4"/>
    <mergeCell ref="I3:I4"/>
    <mergeCell ref="J3:J4"/>
    <mergeCell ref="K3:M3"/>
    <mergeCell ref="N3:N4"/>
    <mergeCell ref="A3:A4"/>
    <mergeCell ref="B3:B4"/>
    <mergeCell ref="C3:C4"/>
    <mergeCell ref="D3:D4"/>
    <mergeCell ref="O9:O11"/>
    <mergeCell ref="A12:A14"/>
    <mergeCell ref="O12:O14"/>
    <mergeCell ref="A21:A22"/>
    <mergeCell ref="A25:A27"/>
    <mergeCell ref="K67:M67"/>
    <mergeCell ref="A50:A51"/>
    <mergeCell ref="A52:A53"/>
    <mergeCell ref="A54:A55"/>
    <mergeCell ref="A56:A57"/>
    <mergeCell ref="A58:A59"/>
    <mergeCell ref="A60:G6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W137"/>
  <sheetViews>
    <sheetView workbookViewId="0">
      <selection activeCell="B8" sqref="B8"/>
    </sheetView>
  </sheetViews>
  <sheetFormatPr baseColWidth="10" defaultRowHeight="12.75"/>
  <cols>
    <col min="1" max="1" width="13.140625" customWidth="1"/>
    <col min="2" max="2" width="21.7109375" customWidth="1"/>
    <col min="3" max="3" width="7.7109375" customWidth="1"/>
    <col min="4" max="7" width="6.85546875" customWidth="1"/>
    <col min="8" max="8" width="7" customWidth="1"/>
    <col min="9" max="10" width="6.7109375" customWidth="1"/>
    <col min="11" max="11" width="7.28515625" bestFit="1" customWidth="1"/>
    <col min="12" max="12" width="4.42578125" bestFit="1" customWidth="1"/>
    <col min="13" max="13" width="5.5703125" bestFit="1" customWidth="1"/>
    <col min="14" max="14" width="9.7109375" bestFit="1" customWidth="1"/>
    <col min="15" max="15" width="9.85546875" bestFit="1" customWidth="1"/>
    <col min="16" max="16" width="9.42578125" customWidth="1"/>
  </cols>
  <sheetData>
    <row r="2" spans="1:23" ht="15.75" thickBot="1">
      <c r="A2" s="11" t="s">
        <v>183</v>
      </c>
      <c r="P2" t="s">
        <v>170</v>
      </c>
      <c r="V2" t="s">
        <v>321</v>
      </c>
      <c r="W2" s="8">
        <v>0.35899999999999999</v>
      </c>
    </row>
    <row r="3" spans="1:23">
      <c r="A3" s="49"/>
      <c r="B3" s="50"/>
      <c r="C3" s="229" t="s">
        <v>2</v>
      </c>
      <c r="D3" s="231"/>
      <c r="E3" s="231"/>
      <c r="F3" s="229" t="s">
        <v>3</v>
      </c>
      <c r="G3" s="229" t="s">
        <v>175</v>
      </c>
      <c r="H3" s="229" t="s">
        <v>5</v>
      </c>
      <c r="I3" s="229" t="s">
        <v>312</v>
      </c>
      <c r="J3" s="229" t="s">
        <v>313</v>
      </c>
      <c r="K3" s="229" t="s">
        <v>8</v>
      </c>
      <c r="L3" s="229"/>
      <c r="M3" s="229"/>
      <c r="N3" s="229" t="s">
        <v>176</v>
      </c>
      <c r="O3" s="229" t="s">
        <v>177</v>
      </c>
      <c r="P3" s="224" t="s">
        <v>178</v>
      </c>
      <c r="V3" t="s">
        <v>322</v>
      </c>
      <c r="W3" s="8">
        <v>0.35899999999999999</v>
      </c>
    </row>
    <row r="4" spans="1:23">
      <c r="A4" s="51" t="s">
        <v>0</v>
      </c>
      <c r="B4" s="52" t="s">
        <v>1</v>
      </c>
      <c r="C4" s="230"/>
      <c r="D4" s="232"/>
      <c r="E4" s="232"/>
      <c r="F4" s="230"/>
      <c r="G4" s="230"/>
      <c r="H4" s="230"/>
      <c r="I4" s="230"/>
      <c r="J4" s="230"/>
      <c r="K4" s="53">
        <v>25</v>
      </c>
      <c r="L4" s="53">
        <v>50</v>
      </c>
      <c r="M4" s="53">
        <v>75</v>
      </c>
      <c r="N4" s="230"/>
      <c r="O4" s="230"/>
      <c r="P4" s="225"/>
      <c r="V4" t="s">
        <v>323</v>
      </c>
      <c r="W4" s="8">
        <v>0.20499999999999999</v>
      </c>
    </row>
    <row r="5" spans="1:23" ht="25.5">
      <c r="A5" s="234" t="s">
        <v>131</v>
      </c>
      <c r="B5" s="54" t="s">
        <v>132</v>
      </c>
      <c r="C5" s="58">
        <v>3.8461538461538463</v>
      </c>
      <c r="D5" s="58">
        <v>4</v>
      </c>
      <c r="E5" s="59">
        <v>4</v>
      </c>
      <c r="F5" s="60">
        <v>0.8441271274443497</v>
      </c>
      <c r="G5" s="60">
        <v>0.71255060728744946</v>
      </c>
      <c r="H5" s="59">
        <v>3</v>
      </c>
      <c r="I5" s="59">
        <v>2</v>
      </c>
      <c r="J5" s="59">
        <v>5</v>
      </c>
      <c r="K5" s="58">
        <v>3</v>
      </c>
      <c r="L5" s="58">
        <v>4</v>
      </c>
      <c r="M5" s="58">
        <v>4</v>
      </c>
      <c r="N5" s="55">
        <v>0.71153846153846156</v>
      </c>
      <c r="O5" s="226">
        <v>0.77500000000000002</v>
      </c>
      <c r="P5" s="61" t="s">
        <v>167</v>
      </c>
      <c r="V5" t="s">
        <v>324</v>
      </c>
      <c r="W5" s="8">
        <v>2.5999999999999999E-2</v>
      </c>
    </row>
    <row r="6" spans="1:23">
      <c r="A6" s="234"/>
      <c r="B6" s="54" t="s">
        <v>133</v>
      </c>
      <c r="C6" s="58">
        <v>4.4871794871794872</v>
      </c>
      <c r="D6" s="58">
        <v>5</v>
      </c>
      <c r="E6" s="59">
        <v>5</v>
      </c>
      <c r="F6" s="60">
        <v>0.6013928951234736</v>
      </c>
      <c r="G6" s="60">
        <v>0.36167341430499328</v>
      </c>
      <c r="H6" s="59">
        <v>2</v>
      </c>
      <c r="I6" s="59">
        <v>3</v>
      </c>
      <c r="J6" s="59">
        <v>5</v>
      </c>
      <c r="K6" s="58">
        <v>4</v>
      </c>
      <c r="L6" s="58">
        <v>5</v>
      </c>
      <c r="M6" s="58">
        <v>5</v>
      </c>
      <c r="N6" s="55">
        <v>0.87179487179487181</v>
      </c>
      <c r="O6" s="226"/>
      <c r="P6" s="61" t="s">
        <v>168</v>
      </c>
      <c r="V6" t="s">
        <v>325</v>
      </c>
      <c r="W6" s="8">
        <v>2.5999999999999999E-2</v>
      </c>
    </row>
    <row r="7" spans="1:23">
      <c r="A7" s="234"/>
      <c r="B7" s="54" t="s">
        <v>134</v>
      </c>
      <c r="C7" s="58">
        <v>4.0512820512820511</v>
      </c>
      <c r="D7" s="58">
        <v>4</v>
      </c>
      <c r="E7" s="59">
        <v>4</v>
      </c>
      <c r="F7" s="60">
        <v>0.686283582198847</v>
      </c>
      <c r="G7" s="60">
        <v>0.47098515519568152</v>
      </c>
      <c r="H7" s="59">
        <v>3</v>
      </c>
      <c r="I7" s="59">
        <v>2</v>
      </c>
      <c r="J7" s="59">
        <v>5</v>
      </c>
      <c r="K7" s="58">
        <v>4</v>
      </c>
      <c r="L7" s="58">
        <v>4</v>
      </c>
      <c r="M7" s="58">
        <v>4</v>
      </c>
      <c r="N7" s="55">
        <v>0.76282051282051277</v>
      </c>
      <c r="O7" s="226"/>
      <c r="P7" s="61" t="s">
        <v>40</v>
      </c>
      <c r="V7" t="s">
        <v>326</v>
      </c>
      <c r="W7" s="8">
        <v>2.5999999999999999E-2</v>
      </c>
    </row>
    <row r="8" spans="1:23" ht="25.5">
      <c r="A8" s="234"/>
      <c r="B8" s="54" t="s">
        <v>135</v>
      </c>
      <c r="C8" s="58">
        <v>4.0256410256410255</v>
      </c>
      <c r="D8" s="58">
        <v>4</v>
      </c>
      <c r="E8" s="59">
        <v>4</v>
      </c>
      <c r="F8" s="60">
        <v>0.66835144738376451</v>
      </c>
      <c r="G8" s="60">
        <v>0.44669365721997301</v>
      </c>
      <c r="H8" s="59">
        <v>2</v>
      </c>
      <c r="I8" s="59">
        <v>3</v>
      </c>
      <c r="J8" s="59">
        <v>5</v>
      </c>
      <c r="K8" s="58">
        <v>4</v>
      </c>
      <c r="L8" s="58">
        <v>4</v>
      </c>
      <c r="M8" s="58">
        <v>4</v>
      </c>
      <c r="N8" s="55">
        <v>0.75641025641025639</v>
      </c>
      <c r="O8" s="226"/>
      <c r="P8" s="61" t="s">
        <v>41</v>
      </c>
    </row>
    <row r="9" spans="1:23">
      <c r="A9" s="234" t="s">
        <v>136</v>
      </c>
      <c r="B9" s="54" t="s">
        <v>139</v>
      </c>
      <c r="C9" s="58">
        <v>4.2564102564102564</v>
      </c>
      <c r="D9" s="58">
        <v>4</v>
      </c>
      <c r="E9" s="59">
        <v>4</v>
      </c>
      <c r="F9" s="60">
        <v>0.63734435532172007</v>
      </c>
      <c r="G9" s="60">
        <v>0.4062078272604589</v>
      </c>
      <c r="H9" s="59">
        <v>2</v>
      </c>
      <c r="I9" s="59">
        <v>3</v>
      </c>
      <c r="J9" s="59">
        <v>5</v>
      </c>
      <c r="K9" s="58">
        <v>4</v>
      </c>
      <c r="L9" s="58">
        <v>4</v>
      </c>
      <c r="M9" s="58">
        <v>5</v>
      </c>
      <c r="N9" s="55">
        <v>0.8141025641025641</v>
      </c>
      <c r="O9" s="226">
        <v>0.80100000000000005</v>
      </c>
      <c r="P9" s="61" t="s">
        <v>30</v>
      </c>
    </row>
    <row r="10" spans="1:23">
      <c r="A10" s="234"/>
      <c r="B10" s="54" t="s">
        <v>140</v>
      </c>
      <c r="C10" s="58">
        <v>4.1538461538461542</v>
      </c>
      <c r="D10" s="58">
        <v>4</v>
      </c>
      <c r="E10" s="59">
        <v>4</v>
      </c>
      <c r="F10" s="60">
        <v>0.74475222083948445</v>
      </c>
      <c r="G10" s="60">
        <v>0.55465587044534415</v>
      </c>
      <c r="H10" s="59">
        <v>3</v>
      </c>
      <c r="I10" s="59">
        <v>2</v>
      </c>
      <c r="J10" s="59">
        <v>5</v>
      </c>
      <c r="K10" s="58">
        <v>4</v>
      </c>
      <c r="L10" s="58">
        <v>4</v>
      </c>
      <c r="M10" s="58">
        <v>5</v>
      </c>
      <c r="N10" s="55">
        <v>0.78846153846153844</v>
      </c>
      <c r="O10" s="226"/>
      <c r="P10" s="61" t="s">
        <v>22</v>
      </c>
    </row>
    <row r="11" spans="1:23">
      <c r="A11" s="234" t="s">
        <v>137</v>
      </c>
      <c r="B11" s="54" t="s">
        <v>141</v>
      </c>
      <c r="C11" s="58">
        <v>4.2564102564102564</v>
      </c>
      <c r="D11" s="58">
        <v>4</v>
      </c>
      <c r="E11" s="59">
        <v>4</v>
      </c>
      <c r="F11" s="60">
        <v>0.59462277816535958</v>
      </c>
      <c r="G11" s="60">
        <v>0.35357624831309042</v>
      </c>
      <c r="H11" s="59">
        <v>2</v>
      </c>
      <c r="I11" s="59">
        <v>3</v>
      </c>
      <c r="J11" s="59">
        <v>5</v>
      </c>
      <c r="K11" s="58">
        <v>4</v>
      </c>
      <c r="L11" s="58">
        <v>4</v>
      </c>
      <c r="M11" s="58">
        <v>5</v>
      </c>
      <c r="N11" s="55">
        <v>0.8141025641025641</v>
      </c>
      <c r="O11" s="226">
        <v>0.83330000000000004</v>
      </c>
      <c r="P11" s="61" t="s">
        <v>30</v>
      </c>
    </row>
    <row r="12" spans="1:23" ht="25.5">
      <c r="A12" s="234"/>
      <c r="B12" s="54" t="s">
        <v>291</v>
      </c>
      <c r="C12" s="58">
        <v>4.4102564102564106</v>
      </c>
      <c r="D12" s="58">
        <v>4</v>
      </c>
      <c r="E12" s="59">
        <v>4</v>
      </c>
      <c r="F12" s="60">
        <v>0.59462277816535958</v>
      </c>
      <c r="G12" s="60">
        <v>0.35357624831309042</v>
      </c>
      <c r="H12" s="59">
        <v>2</v>
      </c>
      <c r="I12" s="59">
        <v>3</v>
      </c>
      <c r="J12" s="59">
        <v>5</v>
      </c>
      <c r="K12" s="58">
        <v>4</v>
      </c>
      <c r="L12" s="58">
        <v>4</v>
      </c>
      <c r="M12" s="58">
        <v>5</v>
      </c>
      <c r="N12" s="55">
        <v>0.85256410256410253</v>
      </c>
      <c r="O12" s="226"/>
      <c r="P12" s="61" t="s">
        <v>169</v>
      </c>
    </row>
    <row r="13" spans="1:23" ht="25.5">
      <c r="A13" s="234" t="s">
        <v>138</v>
      </c>
      <c r="B13" s="54" t="s">
        <v>142</v>
      </c>
      <c r="C13" s="58">
        <v>4.6410256410256414</v>
      </c>
      <c r="D13" s="58">
        <v>5</v>
      </c>
      <c r="E13" s="59">
        <v>5</v>
      </c>
      <c r="F13" s="60">
        <v>0.58432054501381014</v>
      </c>
      <c r="G13" s="60">
        <v>0.34143049932523617</v>
      </c>
      <c r="H13" s="59">
        <v>2</v>
      </c>
      <c r="I13" s="59">
        <v>3</v>
      </c>
      <c r="J13" s="59">
        <v>5</v>
      </c>
      <c r="K13" s="58">
        <v>4</v>
      </c>
      <c r="L13" s="58">
        <v>5</v>
      </c>
      <c r="M13" s="58">
        <v>5</v>
      </c>
      <c r="N13" s="55">
        <v>0.91025641025641024</v>
      </c>
      <c r="O13" s="226">
        <v>0.89100000000000001</v>
      </c>
      <c r="P13" s="61" t="s">
        <v>63</v>
      </c>
    </row>
    <row r="14" spans="1:23" ht="25.5">
      <c r="A14" s="234"/>
      <c r="B14" s="54" t="s">
        <v>143</v>
      </c>
      <c r="C14" s="58">
        <v>4.4358974358974361</v>
      </c>
      <c r="D14" s="58">
        <v>4</v>
      </c>
      <c r="E14" s="59">
        <v>4</v>
      </c>
      <c r="F14" s="60">
        <v>0.50235612210294101</v>
      </c>
      <c r="G14" s="60">
        <v>0.25236167341430499</v>
      </c>
      <c r="H14" s="59">
        <v>1</v>
      </c>
      <c r="I14" s="59">
        <v>4</v>
      </c>
      <c r="J14" s="59">
        <v>5</v>
      </c>
      <c r="K14" s="58">
        <v>4</v>
      </c>
      <c r="L14" s="58">
        <v>4</v>
      </c>
      <c r="M14" s="58">
        <v>5</v>
      </c>
      <c r="N14" s="55">
        <v>0.85897435897435892</v>
      </c>
      <c r="O14" s="226"/>
      <c r="P14" s="61" t="s">
        <v>169</v>
      </c>
    </row>
    <row r="15" spans="1:23" ht="26.25" thickBot="1">
      <c r="A15" s="235"/>
      <c r="B15" s="56" t="s">
        <v>144</v>
      </c>
      <c r="C15" s="62">
        <v>4.615384615384615</v>
      </c>
      <c r="D15" s="62">
        <v>5</v>
      </c>
      <c r="E15" s="63">
        <v>5</v>
      </c>
      <c r="F15" s="64">
        <v>0.54364193979535225</v>
      </c>
      <c r="G15" s="64">
        <v>0.2955465587044534</v>
      </c>
      <c r="H15" s="63">
        <v>2</v>
      </c>
      <c r="I15" s="63">
        <v>3</v>
      </c>
      <c r="J15" s="63">
        <v>5</v>
      </c>
      <c r="K15" s="62">
        <v>4</v>
      </c>
      <c r="L15" s="62">
        <v>5</v>
      </c>
      <c r="M15" s="62">
        <v>5</v>
      </c>
      <c r="N15" s="57">
        <v>0.90384615384615385</v>
      </c>
      <c r="O15" s="228"/>
      <c r="P15" s="65" t="s">
        <v>19</v>
      </c>
    </row>
    <row r="19" spans="1:19" ht="15.75" thickBot="1">
      <c r="A19" s="11" t="s">
        <v>117</v>
      </c>
      <c r="H19">
        <v>39</v>
      </c>
    </row>
    <row r="20" spans="1:19" ht="26.25" thickBot="1">
      <c r="A20" s="1" t="s">
        <v>0</v>
      </c>
      <c r="B20" s="2" t="s">
        <v>1</v>
      </c>
      <c r="C20" s="21" t="s">
        <v>292</v>
      </c>
      <c r="D20" s="21" t="s">
        <v>293</v>
      </c>
      <c r="E20" s="21" t="s">
        <v>294</v>
      </c>
      <c r="F20" s="21" t="s">
        <v>295</v>
      </c>
      <c r="G20" s="21" t="s">
        <v>296</v>
      </c>
    </row>
    <row r="21" spans="1:19" ht="26.25" thickBot="1">
      <c r="A21" s="202" t="s">
        <v>131</v>
      </c>
      <c r="B21" s="5" t="s">
        <v>132</v>
      </c>
      <c r="C21" s="5">
        <v>0</v>
      </c>
      <c r="D21" s="5">
        <v>2</v>
      </c>
      <c r="E21" s="5">
        <v>11</v>
      </c>
      <c r="F21" s="5">
        <v>17</v>
      </c>
      <c r="G21" s="5">
        <v>9</v>
      </c>
      <c r="H21" s="19">
        <f>+D21/$H$19</f>
        <v>5.128205128205128E-2</v>
      </c>
      <c r="I21" s="138">
        <f t="shared" ref="I21:J31" si="0">+E21/$H$19</f>
        <v>0.28205128205128205</v>
      </c>
      <c r="J21" s="138">
        <f t="shared" si="0"/>
        <v>0.4358974358974359</v>
      </c>
      <c r="K21" s="19">
        <f>+G21/$H$19</f>
        <v>0.23076923076923078</v>
      </c>
      <c r="M21" s="139" t="str">
        <f>CONCATENATE(G21," (",TRUNC(K21*100,1),")")</f>
        <v>9 (23)</v>
      </c>
      <c r="N21" s="140">
        <f>AVERAGE(K21:K24)+AVERAGE(J21:J24)</f>
        <v>0.8141025641025641</v>
      </c>
    </row>
    <row r="22" spans="1:19" ht="13.5" thickBot="1">
      <c r="A22" s="233"/>
      <c r="B22" s="5" t="s">
        <v>133</v>
      </c>
      <c r="C22" s="5">
        <v>0</v>
      </c>
      <c r="D22" s="5">
        <v>0</v>
      </c>
      <c r="E22" s="5">
        <v>2</v>
      </c>
      <c r="F22" s="5">
        <v>16</v>
      </c>
      <c r="G22" s="5">
        <v>21</v>
      </c>
      <c r="H22" s="138">
        <f t="shared" ref="H22:H31" si="1">+D22/$H$19</f>
        <v>0</v>
      </c>
      <c r="I22" s="138">
        <f t="shared" si="0"/>
        <v>5.128205128205128E-2</v>
      </c>
      <c r="J22" s="138">
        <f t="shared" si="0"/>
        <v>0.41025641025641024</v>
      </c>
      <c r="K22" s="138">
        <f t="shared" ref="K22:K31" si="2">+G22/$H$19</f>
        <v>0.53846153846153844</v>
      </c>
      <c r="M22" s="139" t="str">
        <f t="shared" ref="M22:M31" si="3">CONCATENATE(G22," (",TRUNC(K22*100,1),")")</f>
        <v>21 (53,8)</v>
      </c>
    </row>
    <row r="23" spans="1:19" ht="13.5" thickBot="1">
      <c r="A23" s="233"/>
      <c r="B23" s="5" t="s">
        <v>134</v>
      </c>
      <c r="C23" s="5">
        <v>0</v>
      </c>
      <c r="D23" s="5">
        <v>1</v>
      </c>
      <c r="E23" s="5">
        <v>5</v>
      </c>
      <c r="F23" s="5">
        <v>24</v>
      </c>
      <c r="G23" s="5">
        <v>9</v>
      </c>
      <c r="H23" s="138">
        <f t="shared" si="1"/>
        <v>2.564102564102564E-2</v>
      </c>
      <c r="I23" s="138">
        <f t="shared" si="0"/>
        <v>0.12820512820512819</v>
      </c>
      <c r="J23" s="138">
        <f t="shared" si="0"/>
        <v>0.61538461538461542</v>
      </c>
      <c r="K23" s="138">
        <f t="shared" si="2"/>
        <v>0.23076923076923078</v>
      </c>
      <c r="M23" s="139" t="str">
        <f t="shared" si="3"/>
        <v>9 (23)</v>
      </c>
    </row>
    <row r="24" spans="1:19" ht="26.25" thickBot="1">
      <c r="A24" s="203"/>
      <c r="B24" s="5" t="s">
        <v>135</v>
      </c>
      <c r="C24" s="5">
        <v>0</v>
      </c>
      <c r="D24" s="5">
        <v>0</v>
      </c>
      <c r="E24" s="5">
        <v>8</v>
      </c>
      <c r="F24" s="5">
        <v>22</v>
      </c>
      <c r="G24" s="5">
        <v>9</v>
      </c>
      <c r="H24" s="138">
        <f t="shared" si="1"/>
        <v>0</v>
      </c>
      <c r="I24" s="138">
        <f t="shared" si="0"/>
        <v>0.20512820512820512</v>
      </c>
      <c r="J24" s="138">
        <f t="shared" si="0"/>
        <v>0.5641025641025641</v>
      </c>
      <c r="K24" s="138">
        <f t="shared" si="2"/>
        <v>0.23076923076923078</v>
      </c>
      <c r="M24" s="139" t="str">
        <f t="shared" si="3"/>
        <v>9 (23)</v>
      </c>
    </row>
    <row r="25" spans="1:19" ht="13.5" thickBot="1">
      <c r="A25" s="204" t="s">
        <v>136</v>
      </c>
      <c r="B25" s="5" t="s">
        <v>139</v>
      </c>
      <c r="C25" s="5">
        <v>0</v>
      </c>
      <c r="D25" s="5">
        <v>0</v>
      </c>
      <c r="E25" s="5">
        <v>4</v>
      </c>
      <c r="F25" s="5">
        <v>21</v>
      </c>
      <c r="G25" s="5">
        <v>14</v>
      </c>
      <c r="H25" s="138">
        <f t="shared" si="1"/>
        <v>0</v>
      </c>
      <c r="I25" s="138">
        <f t="shared" si="0"/>
        <v>0.10256410256410256</v>
      </c>
      <c r="J25" s="138">
        <f t="shared" si="0"/>
        <v>0.53846153846153844</v>
      </c>
      <c r="K25" s="138">
        <f t="shared" si="2"/>
        <v>0.35897435897435898</v>
      </c>
      <c r="M25" s="139" t="str">
        <f t="shared" si="3"/>
        <v>14 (35,8)</v>
      </c>
      <c r="N25" s="140">
        <f>AVERAGE(K25:K26)+AVERAGE(J25:J26)</f>
        <v>0.8717948717948717</v>
      </c>
    </row>
    <row r="26" spans="1:19" ht="13.5" thickBot="1">
      <c r="A26" s="206"/>
      <c r="B26" s="5" t="s">
        <v>140</v>
      </c>
      <c r="C26" s="5">
        <v>0</v>
      </c>
      <c r="D26" s="5">
        <v>1</v>
      </c>
      <c r="E26" s="5">
        <v>5</v>
      </c>
      <c r="F26" s="5">
        <v>20</v>
      </c>
      <c r="G26" s="5">
        <v>13</v>
      </c>
      <c r="H26" s="138">
        <f t="shared" si="1"/>
        <v>2.564102564102564E-2</v>
      </c>
      <c r="I26" s="138">
        <f t="shared" si="0"/>
        <v>0.12820512820512819</v>
      </c>
      <c r="J26" s="138">
        <f t="shared" si="0"/>
        <v>0.51282051282051277</v>
      </c>
      <c r="K26" s="138">
        <f t="shared" si="2"/>
        <v>0.33333333333333331</v>
      </c>
      <c r="M26" s="139" t="str">
        <f t="shared" si="3"/>
        <v>13 (33,3)</v>
      </c>
    </row>
    <row r="27" spans="1:19" ht="13.5" thickBot="1">
      <c r="A27" s="204" t="s">
        <v>137</v>
      </c>
      <c r="B27" s="5" t="s">
        <v>141</v>
      </c>
      <c r="C27" s="5">
        <v>0</v>
      </c>
      <c r="D27" s="5">
        <v>0</v>
      </c>
      <c r="E27" s="5">
        <v>3</v>
      </c>
      <c r="F27" s="5">
        <v>23</v>
      </c>
      <c r="G27" s="5">
        <v>13</v>
      </c>
      <c r="H27" s="138">
        <f t="shared" si="1"/>
        <v>0</v>
      </c>
      <c r="I27" s="138">
        <f t="shared" si="0"/>
        <v>7.6923076923076927E-2</v>
      </c>
      <c r="J27" s="138">
        <f t="shared" si="0"/>
        <v>0.58974358974358976</v>
      </c>
      <c r="K27" s="138">
        <f t="shared" si="2"/>
        <v>0.33333333333333331</v>
      </c>
      <c r="M27" s="139" t="str">
        <f t="shared" si="3"/>
        <v>13 (33,3)</v>
      </c>
      <c r="N27" s="140">
        <f>AVERAGE(K27:K28)+AVERAGE(J27:J28)</f>
        <v>0.9358974358974359</v>
      </c>
    </row>
    <row r="28" spans="1:19" ht="26.25" thickBot="1">
      <c r="A28" s="206"/>
      <c r="B28" s="5" t="s">
        <v>291</v>
      </c>
      <c r="C28" s="5">
        <v>0</v>
      </c>
      <c r="D28" s="5">
        <v>0</v>
      </c>
      <c r="E28" s="5">
        <v>2</v>
      </c>
      <c r="F28" s="5">
        <v>19</v>
      </c>
      <c r="G28" s="5">
        <v>18</v>
      </c>
      <c r="H28" s="138">
        <f t="shared" si="1"/>
        <v>0</v>
      </c>
      <c r="I28" s="138">
        <f t="shared" si="0"/>
        <v>5.128205128205128E-2</v>
      </c>
      <c r="J28" s="138">
        <f t="shared" si="0"/>
        <v>0.48717948717948717</v>
      </c>
      <c r="K28" s="138">
        <f t="shared" si="2"/>
        <v>0.46153846153846156</v>
      </c>
      <c r="M28" s="139" t="str">
        <f t="shared" si="3"/>
        <v>18 (46,1)</v>
      </c>
    </row>
    <row r="29" spans="1:19" ht="26.25" thickBot="1">
      <c r="A29" s="204" t="s">
        <v>138</v>
      </c>
      <c r="B29" s="5" t="s">
        <v>142</v>
      </c>
      <c r="C29" s="5">
        <v>0</v>
      </c>
      <c r="D29" s="5">
        <v>0</v>
      </c>
      <c r="E29" s="5">
        <v>2</v>
      </c>
      <c r="F29" s="5">
        <v>10</v>
      </c>
      <c r="G29" s="5">
        <v>27</v>
      </c>
      <c r="H29" s="138">
        <f t="shared" si="1"/>
        <v>0</v>
      </c>
      <c r="I29" s="138">
        <f t="shared" si="0"/>
        <v>5.128205128205128E-2</v>
      </c>
      <c r="J29" s="138">
        <f t="shared" si="0"/>
        <v>0.25641025641025639</v>
      </c>
      <c r="K29" s="138">
        <f t="shared" si="2"/>
        <v>0.69230769230769229</v>
      </c>
      <c r="M29" s="139" t="str">
        <f t="shared" si="3"/>
        <v>27 (69,2)</v>
      </c>
      <c r="N29" s="140">
        <f>AVERAGE(K29:K31)+AVERAGE(J29:J31)</f>
        <v>0.97435897435897434</v>
      </c>
      <c r="Q29">
        <v>212000</v>
      </c>
      <c r="R29">
        <f>275000-27500</f>
        <v>247500</v>
      </c>
      <c r="S29">
        <f>+R29-Q29</f>
        <v>35500</v>
      </c>
    </row>
    <row r="30" spans="1:19" ht="26.25" thickBot="1">
      <c r="A30" s="205"/>
      <c r="B30" s="5" t="s">
        <v>143</v>
      </c>
      <c r="C30" s="5">
        <v>0</v>
      </c>
      <c r="D30" s="5">
        <v>0</v>
      </c>
      <c r="E30" s="5">
        <v>0</v>
      </c>
      <c r="F30" s="5">
        <v>22</v>
      </c>
      <c r="G30" s="5">
        <v>17</v>
      </c>
      <c r="H30" s="138">
        <f t="shared" si="1"/>
        <v>0</v>
      </c>
      <c r="I30" s="138">
        <f t="shared" si="0"/>
        <v>0</v>
      </c>
      <c r="J30" s="138">
        <f t="shared" si="0"/>
        <v>0.5641025641025641</v>
      </c>
      <c r="K30" s="138">
        <f t="shared" si="2"/>
        <v>0.4358974358974359</v>
      </c>
      <c r="M30" s="139" t="str">
        <f t="shared" si="3"/>
        <v>17 (43,5)</v>
      </c>
      <c r="R30">
        <v>100</v>
      </c>
      <c r="S30">
        <f>+S29*R30/R29</f>
        <v>14.343434343434344</v>
      </c>
    </row>
    <row r="31" spans="1:19" ht="26.25" thickBot="1">
      <c r="A31" s="206"/>
      <c r="B31" s="5" t="s">
        <v>144</v>
      </c>
      <c r="C31" s="5">
        <v>0</v>
      </c>
      <c r="D31" s="5">
        <v>0</v>
      </c>
      <c r="E31" s="5">
        <v>1</v>
      </c>
      <c r="F31" s="5">
        <v>13</v>
      </c>
      <c r="G31" s="5">
        <v>25</v>
      </c>
      <c r="H31" s="138">
        <f t="shared" si="1"/>
        <v>0</v>
      </c>
      <c r="I31" s="138">
        <f t="shared" si="0"/>
        <v>2.564102564102564E-2</v>
      </c>
      <c r="J31" s="138">
        <f t="shared" si="0"/>
        <v>0.33333333333333331</v>
      </c>
      <c r="K31" s="138">
        <f t="shared" si="2"/>
        <v>0.64102564102564108</v>
      </c>
      <c r="M31" s="139" t="str">
        <f t="shared" si="3"/>
        <v>25 (64,1)</v>
      </c>
    </row>
    <row r="32" spans="1:19" ht="13.5" thickBot="1">
      <c r="A32" s="216" t="s">
        <v>56</v>
      </c>
      <c r="B32" s="217"/>
      <c r="C32" s="16">
        <v>0</v>
      </c>
      <c r="D32" s="16">
        <v>4</v>
      </c>
      <c r="E32" s="16">
        <v>43</v>
      </c>
      <c r="F32" s="16">
        <v>207</v>
      </c>
      <c r="G32" s="16">
        <v>175</v>
      </c>
      <c r="H32">
        <f>SUM(C32:G32)</f>
        <v>429</v>
      </c>
    </row>
    <row r="33" spans="1:8">
      <c r="C33" s="19">
        <f>+C32/$H$32</f>
        <v>0</v>
      </c>
      <c r="D33" s="19">
        <f t="shared" ref="D33:G33" si="4">+D32/$H$32</f>
        <v>9.324009324009324E-3</v>
      </c>
      <c r="E33" s="19">
        <f t="shared" si="4"/>
        <v>0.10023310023310024</v>
      </c>
      <c r="F33" s="19">
        <f t="shared" si="4"/>
        <v>0.4825174825174825</v>
      </c>
      <c r="G33" s="19">
        <f t="shared" si="4"/>
        <v>0.40792540792540793</v>
      </c>
    </row>
    <row r="38" spans="1:8" ht="15.75" thickBot="1">
      <c r="B38" s="11" t="s">
        <v>179</v>
      </c>
    </row>
    <row r="39" spans="1:8" ht="39" customHeight="1" thickBot="1">
      <c r="B39" s="20" t="s">
        <v>0</v>
      </c>
      <c r="C39" s="21" t="s">
        <v>292</v>
      </c>
      <c r="D39" s="21" t="s">
        <v>293</v>
      </c>
      <c r="E39" s="21" t="s">
        <v>294</v>
      </c>
      <c r="F39" s="21" t="s">
        <v>295</v>
      </c>
      <c r="G39" s="21" t="s">
        <v>296</v>
      </c>
    </row>
    <row r="40" spans="1:8" ht="13.5" thickBot="1">
      <c r="B40" s="24" t="s">
        <v>297</v>
      </c>
      <c r="C40" s="26">
        <v>0</v>
      </c>
      <c r="D40" s="26">
        <v>0.75</v>
      </c>
      <c r="E40" s="26">
        <v>6.5</v>
      </c>
      <c r="F40" s="26">
        <v>19.75</v>
      </c>
      <c r="G40" s="26">
        <v>12</v>
      </c>
      <c r="H40" s="29">
        <f>SUM(C40:G40)</f>
        <v>39</v>
      </c>
    </row>
    <row r="41" spans="1:8" ht="13.5" thickBot="1">
      <c r="B41" s="24" t="s">
        <v>136</v>
      </c>
      <c r="C41" s="26">
        <v>0</v>
      </c>
      <c r="D41" s="26">
        <v>0.5</v>
      </c>
      <c r="E41" s="26">
        <v>4.5</v>
      </c>
      <c r="F41" s="26">
        <v>20.5</v>
      </c>
      <c r="G41" s="26">
        <v>13.5</v>
      </c>
      <c r="H41" s="29">
        <f>SUM(C41:G41)</f>
        <v>39</v>
      </c>
    </row>
    <row r="42" spans="1:8" ht="13.5" thickBot="1">
      <c r="B42" s="24" t="s">
        <v>137</v>
      </c>
      <c r="C42" s="26">
        <v>0</v>
      </c>
      <c r="D42" s="26">
        <v>0</v>
      </c>
      <c r="E42" s="26">
        <v>2.5</v>
      </c>
      <c r="F42" s="26">
        <v>21</v>
      </c>
      <c r="G42" s="26">
        <v>15.5</v>
      </c>
      <c r="H42" s="29">
        <f t="shared" ref="H42:H44" si="5">SUM(C42:G42)</f>
        <v>39</v>
      </c>
    </row>
    <row r="43" spans="1:8" ht="13.5" thickBot="1">
      <c r="B43" s="24" t="s">
        <v>138</v>
      </c>
      <c r="C43" s="26">
        <v>0</v>
      </c>
      <c r="D43" s="26">
        <v>0.33</v>
      </c>
      <c r="E43" s="26">
        <v>1</v>
      </c>
      <c r="F43" s="26">
        <v>15</v>
      </c>
      <c r="G43" s="26">
        <v>23</v>
      </c>
      <c r="H43" s="29">
        <f t="shared" si="5"/>
        <v>39.33</v>
      </c>
    </row>
    <row r="44" spans="1:8" ht="13.5" thickBot="1">
      <c r="B44" s="67" t="s">
        <v>56</v>
      </c>
      <c r="C44" s="23">
        <v>0</v>
      </c>
      <c r="D44" s="30">
        <f>SUM(D40:D43)</f>
        <v>1.58</v>
      </c>
      <c r="E44" s="23">
        <f>SUM(E40:E43)</f>
        <v>14.5</v>
      </c>
      <c r="F44" s="23">
        <f>SUM(F40:F43)</f>
        <v>76.25</v>
      </c>
      <c r="G44" s="23">
        <f>SUM(G40:G43)</f>
        <v>64</v>
      </c>
      <c r="H44" s="29">
        <f t="shared" si="5"/>
        <v>156.32999999999998</v>
      </c>
    </row>
    <row r="45" spans="1:8">
      <c r="C45">
        <f>+C44/$H$44</f>
        <v>0</v>
      </c>
      <c r="D45">
        <f>+D44/$H$44</f>
        <v>1.0106825305443615E-2</v>
      </c>
      <c r="E45">
        <f>+E44/$H$44</f>
        <v>9.275251071451418E-2</v>
      </c>
      <c r="F45">
        <f>+F44/$H$44</f>
        <v>0.48775027186080733</v>
      </c>
      <c r="G45">
        <f>+G44/$H$44</f>
        <v>0.409390392119235</v>
      </c>
    </row>
    <row r="48" spans="1:8" ht="15">
      <c r="A48" s="11" t="s">
        <v>196</v>
      </c>
    </row>
    <row r="49" spans="1:17" ht="13.5" thickBot="1">
      <c r="A49" s="220" t="s">
        <v>188</v>
      </c>
      <c r="B49" s="220"/>
      <c r="C49" s="220"/>
      <c r="D49" s="220"/>
      <c r="E49" s="220"/>
      <c r="F49" s="220"/>
      <c r="G49" s="220"/>
    </row>
    <row r="50" spans="1:17" ht="49.5" thickTop="1" thickBot="1">
      <c r="A50" s="94" t="s">
        <v>217</v>
      </c>
      <c r="B50" s="95" t="s">
        <v>218</v>
      </c>
      <c r="C50" s="70" t="s">
        <v>219</v>
      </c>
      <c r="D50" s="71" t="s">
        <v>131</v>
      </c>
      <c r="E50" s="71" t="s">
        <v>136</v>
      </c>
      <c r="F50" s="71" t="s">
        <v>137</v>
      </c>
      <c r="G50" s="72" t="s">
        <v>138</v>
      </c>
    </row>
    <row r="51" spans="1:17" ht="13.5" customHeight="1" thickTop="1">
      <c r="A51" s="221" t="s">
        <v>219</v>
      </c>
      <c r="B51" s="73" t="s">
        <v>201</v>
      </c>
      <c r="C51" s="74">
        <v>1</v>
      </c>
      <c r="D51" s="75" t="s">
        <v>189</v>
      </c>
      <c r="E51" s="75" t="s">
        <v>190</v>
      </c>
      <c r="F51" s="75" t="s">
        <v>191</v>
      </c>
      <c r="G51" s="76" t="s">
        <v>192</v>
      </c>
      <c r="Q51" s="214"/>
    </row>
    <row r="52" spans="1:17" ht="13.5" customHeight="1" thickBot="1">
      <c r="A52" s="222"/>
      <c r="B52" s="77" t="s">
        <v>185</v>
      </c>
      <c r="C52" s="78"/>
      <c r="D52" s="79">
        <v>1.1857070767534176E-6</v>
      </c>
      <c r="E52" s="79">
        <v>3.6889527827046033E-6</v>
      </c>
      <c r="F52" s="79">
        <v>6.2853711413169037E-11</v>
      </c>
      <c r="G52" s="80">
        <v>2.9174994401877656E-4</v>
      </c>
      <c r="Q52" s="215"/>
    </row>
    <row r="53" spans="1:17">
      <c r="A53" s="222"/>
      <c r="B53" s="77" t="s">
        <v>193</v>
      </c>
      <c r="C53" s="81">
        <v>39</v>
      </c>
      <c r="D53" s="82">
        <v>39</v>
      </c>
      <c r="E53" s="82">
        <v>39</v>
      </c>
      <c r="F53" s="82">
        <v>39</v>
      </c>
      <c r="G53" s="83">
        <v>39</v>
      </c>
    </row>
    <row r="54" spans="1:17" ht="13.5">
      <c r="A54" s="222" t="s">
        <v>131</v>
      </c>
      <c r="B54" s="77" t="s">
        <v>201</v>
      </c>
      <c r="C54" s="84" t="s">
        <v>189</v>
      </c>
      <c r="D54" s="82">
        <v>1</v>
      </c>
      <c r="E54" s="79">
        <v>0.30080785372278307</v>
      </c>
      <c r="F54" s="85" t="s">
        <v>194</v>
      </c>
      <c r="G54" s="80">
        <v>0.31085510579949704</v>
      </c>
    </row>
    <row r="55" spans="1:17">
      <c r="A55" s="222"/>
      <c r="B55" s="77" t="s">
        <v>185</v>
      </c>
      <c r="C55" s="86">
        <v>1.1857070767534176E-6</v>
      </c>
      <c r="D55" s="87"/>
      <c r="E55" s="79">
        <v>6.2774871710980451E-2</v>
      </c>
      <c r="F55" s="79">
        <v>2.2019396050102949E-3</v>
      </c>
      <c r="G55" s="80">
        <v>5.4085575689133289E-2</v>
      </c>
    </row>
    <row r="56" spans="1:17">
      <c r="A56" s="222"/>
      <c r="B56" s="77" t="s">
        <v>193</v>
      </c>
      <c r="C56" s="81">
        <v>39</v>
      </c>
      <c r="D56" s="82">
        <v>39</v>
      </c>
      <c r="E56" s="82">
        <v>39</v>
      </c>
      <c r="F56" s="82">
        <v>39</v>
      </c>
      <c r="G56" s="83">
        <v>39</v>
      </c>
    </row>
    <row r="57" spans="1:17" ht="13.5">
      <c r="A57" s="222" t="s">
        <v>136</v>
      </c>
      <c r="B57" s="77" t="s">
        <v>201</v>
      </c>
      <c r="C57" s="84" t="s">
        <v>190</v>
      </c>
      <c r="D57" s="79">
        <v>0.30080785372278307</v>
      </c>
      <c r="E57" s="82">
        <v>1</v>
      </c>
      <c r="F57" s="85" t="s">
        <v>195</v>
      </c>
      <c r="G57" s="80">
        <v>8.6871564042628108E-2</v>
      </c>
    </row>
    <row r="58" spans="1:17">
      <c r="A58" s="222"/>
      <c r="B58" s="77" t="s">
        <v>185</v>
      </c>
      <c r="C58" s="86">
        <v>3.6889527827046033E-6</v>
      </c>
      <c r="D58" s="79">
        <v>6.2774871710980451E-2</v>
      </c>
      <c r="E58" s="87"/>
      <c r="F58" s="79">
        <v>7.1053909255678005E-5</v>
      </c>
      <c r="G58" s="80">
        <v>0.59898705213776959</v>
      </c>
    </row>
    <row r="59" spans="1:17">
      <c r="A59" s="222"/>
      <c r="B59" s="77" t="s">
        <v>193</v>
      </c>
      <c r="C59" s="81">
        <v>39</v>
      </c>
      <c r="D59" s="82">
        <v>39</v>
      </c>
      <c r="E59" s="82">
        <v>39</v>
      </c>
      <c r="F59" s="82">
        <v>39</v>
      </c>
      <c r="G59" s="83">
        <v>39</v>
      </c>
    </row>
    <row r="60" spans="1:17" ht="13.5">
      <c r="A60" s="222" t="s">
        <v>137</v>
      </c>
      <c r="B60" s="77" t="s">
        <v>201</v>
      </c>
      <c r="C60" s="84" t="s">
        <v>191</v>
      </c>
      <c r="D60" s="85" t="s">
        <v>194</v>
      </c>
      <c r="E60" s="85" t="s">
        <v>195</v>
      </c>
      <c r="F60" s="82">
        <v>1</v>
      </c>
      <c r="G60" s="80">
        <v>0.27410023227039521</v>
      </c>
    </row>
    <row r="61" spans="1:17">
      <c r="A61" s="222"/>
      <c r="B61" s="77" t="s">
        <v>185</v>
      </c>
      <c r="C61" s="86">
        <v>6.2853711413169037E-11</v>
      </c>
      <c r="D61" s="79">
        <v>2.2019396050102949E-3</v>
      </c>
      <c r="E61" s="79">
        <v>7.1053909255678005E-5</v>
      </c>
      <c r="F61" s="87"/>
      <c r="G61" s="80">
        <v>9.130094916633158E-2</v>
      </c>
    </row>
    <row r="62" spans="1:17">
      <c r="A62" s="222"/>
      <c r="B62" s="77" t="s">
        <v>193</v>
      </c>
      <c r="C62" s="81">
        <v>39</v>
      </c>
      <c r="D62" s="82">
        <v>39</v>
      </c>
      <c r="E62" s="82">
        <v>39</v>
      </c>
      <c r="F62" s="82">
        <v>39</v>
      </c>
      <c r="G62" s="83">
        <v>39</v>
      </c>
    </row>
    <row r="63" spans="1:17" ht="13.5">
      <c r="A63" s="222" t="s">
        <v>138</v>
      </c>
      <c r="B63" s="77" t="s">
        <v>201</v>
      </c>
      <c r="C63" s="84" t="s">
        <v>192</v>
      </c>
      <c r="D63" s="79">
        <v>0.31085510579949704</v>
      </c>
      <c r="E63" s="79">
        <v>8.6871564042628108E-2</v>
      </c>
      <c r="F63" s="79">
        <v>0.27410023227039521</v>
      </c>
      <c r="G63" s="83">
        <v>1</v>
      </c>
    </row>
    <row r="64" spans="1:17">
      <c r="A64" s="222"/>
      <c r="B64" s="77" t="s">
        <v>185</v>
      </c>
      <c r="C64" s="86">
        <v>2.9174994401877656E-4</v>
      </c>
      <c r="D64" s="79">
        <v>5.4085575689133289E-2</v>
      </c>
      <c r="E64" s="79">
        <v>0.59898705213776959</v>
      </c>
      <c r="F64" s="79">
        <v>9.130094916633158E-2</v>
      </c>
      <c r="G64" s="88"/>
    </row>
    <row r="65" spans="1:16" ht="13.5" thickBot="1">
      <c r="A65" s="223"/>
      <c r="B65" s="89" t="s">
        <v>193</v>
      </c>
      <c r="C65" s="90">
        <v>39</v>
      </c>
      <c r="D65" s="91">
        <v>39</v>
      </c>
      <c r="E65" s="91">
        <v>39</v>
      </c>
      <c r="F65" s="91">
        <v>39</v>
      </c>
      <c r="G65" s="92">
        <v>39</v>
      </c>
    </row>
    <row r="66" spans="1:16" ht="13.5" thickTop="1">
      <c r="A66" s="227" t="s">
        <v>186</v>
      </c>
      <c r="B66" s="227"/>
      <c r="C66" s="227"/>
      <c r="D66" s="227"/>
      <c r="E66" s="227"/>
      <c r="F66" s="227"/>
      <c r="G66" s="227"/>
    </row>
    <row r="67" spans="1:16">
      <c r="A67" s="69" t="s">
        <v>204</v>
      </c>
      <c r="B67" s="93"/>
      <c r="C67" s="93"/>
      <c r="D67" s="93"/>
      <c r="E67" s="93"/>
      <c r="F67" s="93"/>
      <c r="G67" s="93"/>
    </row>
    <row r="68" spans="1:16">
      <c r="A68" s="93"/>
      <c r="B68" s="93"/>
      <c r="C68" s="93"/>
      <c r="D68" s="93"/>
      <c r="E68" s="93"/>
      <c r="F68" s="93"/>
      <c r="G68" s="93"/>
    </row>
    <row r="69" spans="1:16">
      <c r="A69" s="93"/>
      <c r="B69" s="93"/>
      <c r="C69" s="93"/>
      <c r="D69" s="93"/>
      <c r="E69" s="93"/>
      <c r="F69" s="93"/>
      <c r="G69" s="93"/>
    </row>
    <row r="70" spans="1:16">
      <c r="A70" s="93"/>
      <c r="B70" s="93"/>
      <c r="C70" s="93"/>
      <c r="D70" s="93"/>
      <c r="E70" s="93"/>
      <c r="F70" s="93"/>
      <c r="G70" s="93"/>
    </row>
    <row r="71" spans="1:16">
      <c r="A71" s="93"/>
      <c r="B71" s="93"/>
      <c r="C71" s="93"/>
      <c r="D71" s="93"/>
      <c r="E71" s="93"/>
      <c r="F71" s="93"/>
      <c r="G71" s="93"/>
    </row>
    <row r="72" spans="1:16">
      <c r="A72" s="93"/>
      <c r="B72" s="93"/>
      <c r="C72" s="93"/>
      <c r="D72" s="93"/>
      <c r="E72" s="93"/>
      <c r="F72" s="93"/>
      <c r="G72" s="93"/>
    </row>
    <row r="73" spans="1:16">
      <c r="B73" s="93"/>
      <c r="C73" s="93"/>
      <c r="D73" s="93"/>
      <c r="E73" s="93"/>
      <c r="F73" s="93"/>
      <c r="G73" s="93"/>
    </row>
    <row r="74" spans="1:16" ht="15.75" thickBot="1">
      <c r="A74" s="11" t="s">
        <v>236</v>
      </c>
    </row>
    <row r="75" spans="1:16" ht="26.25" thickBot="1">
      <c r="B75" s="1" t="s">
        <v>243</v>
      </c>
      <c r="C75" s="2" t="s">
        <v>245</v>
      </c>
      <c r="D75" s="2" t="s">
        <v>246</v>
      </c>
      <c r="E75" s="2" t="s">
        <v>247</v>
      </c>
      <c r="F75" s="2" t="s">
        <v>248</v>
      </c>
      <c r="G75" s="2" t="s">
        <v>249</v>
      </c>
      <c r="N75" t="s">
        <v>240</v>
      </c>
    </row>
    <row r="76" spans="1:16" ht="13.5" thickBot="1">
      <c r="B76" s="24" t="s">
        <v>297</v>
      </c>
      <c r="C76" s="5" t="s">
        <v>44</v>
      </c>
      <c r="D76" s="5">
        <v>1</v>
      </c>
      <c r="E76" s="5">
        <v>14</v>
      </c>
      <c r="F76" s="18">
        <v>22</v>
      </c>
      <c r="G76" s="18">
        <v>2</v>
      </c>
      <c r="H76" s="19">
        <f>+D76/39</f>
        <v>2.564102564102564E-2</v>
      </c>
      <c r="I76" s="19">
        <f t="shared" ref="I76:K79" si="6">+E76/39</f>
        <v>0.35897435897435898</v>
      </c>
      <c r="J76" s="19">
        <f t="shared" si="6"/>
        <v>0.5641025641025641</v>
      </c>
      <c r="K76" s="19">
        <f t="shared" si="6"/>
        <v>5.128205128205128E-2</v>
      </c>
      <c r="M76" t="str">
        <f t="shared" ref="M76:O76" si="7">CONCATENATE(D76," (",TRUNC(H76*100,1),")")</f>
        <v>1 (2,5)</v>
      </c>
      <c r="N76" t="str">
        <f t="shared" si="7"/>
        <v>14 (35,8)</v>
      </c>
      <c r="O76" t="str">
        <f t="shared" si="7"/>
        <v>22 (56,4)</v>
      </c>
      <c r="P76" t="str">
        <f>CONCATENATE(G76," (",TRUNC(K76*100,1),")")</f>
        <v>2 (5,1)</v>
      </c>
    </row>
    <row r="77" spans="1:16" ht="13.5" thickBot="1">
      <c r="B77" s="24" t="s">
        <v>136</v>
      </c>
      <c r="C77" s="5" t="s">
        <v>44</v>
      </c>
      <c r="D77" s="5">
        <v>1</v>
      </c>
      <c r="E77" s="5">
        <v>6</v>
      </c>
      <c r="F77" s="18">
        <v>19</v>
      </c>
      <c r="G77" s="18">
        <v>13</v>
      </c>
      <c r="H77" s="19">
        <f>+D77/39</f>
        <v>2.564102564102564E-2</v>
      </c>
      <c r="I77" s="19">
        <f t="shared" si="6"/>
        <v>0.15384615384615385</v>
      </c>
      <c r="J77" s="19">
        <f t="shared" si="6"/>
        <v>0.48717948717948717</v>
      </c>
      <c r="K77" s="19">
        <f t="shared" si="6"/>
        <v>0.33333333333333331</v>
      </c>
      <c r="M77" t="str">
        <f t="shared" ref="M77:M80" si="8">CONCATENATE(D77," (",TRUNC(H77*100,1),")")</f>
        <v>1 (2,5)</v>
      </c>
      <c r="N77" t="str">
        <f t="shared" ref="N77:N80" si="9">CONCATENATE(E77," (",TRUNC(I77*100,1),")")</f>
        <v>6 (15,3)</v>
      </c>
      <c r="O77" t="str">
        <f t="shared" ref="O77:O80" si="10">CONCATENATE(F77," (",TRUNC(J77*100,1),")")</f>
        <v>19 (48,7)</v>
      </c>
      <c r="P77" t="str">
        <f t="shared" ref="P77:P80" si="11">CONCATENATE(G77," (",TRUNC(K77*100,1),")")</f>
        <v>13 (33,3)</v>
      </c>
    </row>
    <row r="78" spans="1:16" ht="13.5" thickBot="1">
      <c r="B78" s="24" t="s">
        <v>137</v>
      </c>
      <c r="C78" s="5" t="s">
        <v>44</v>
      </c>
      <c r="D78" s="5">
        <v>3</v>
      </c>
      <c r="E78" s="5">
        <v>4</v>
      </c>
      <c r="F78" s="18">
        <v>16</v>
      </c>
      <c r="G78" s="18">
        <v>16</v>
      </c>
      <c r="H78" s="19">
        <f t="shared" ref="H78:H79" si="12">+D78/39</f>
        <v>7.6923076923076927E-2</v>
      </c>
      <c r="I78" s="19">
        <f t="shared" si="6"/>
        <v>0.10256410256410256</v>
      </c>
      <c r="J78" s="19">
        <f t="shared" si="6"/>
        <v>0.41025641025641024</v>
      </c>
      <c r="K78" s="19">
        <f t="shared" si="6"/>
        <v>0.41025641025641024</v>
      </c>
      <c r="M78" t="str">
        <f t="shared" si="8"/>
        <v>3 (7,6)</v>
      </c>
      <c r="N78" t="str">
        <f t="shared" si="9"/>
        <v>4 (10,2)</v>
      </c>
      <c r="O78" t="str">
        <f t="shared" si="10"/>
        <v>16 (41)</v>
      </c>
      <c r="P78" t="str">
        <f t="shared" si="11"/>
        <v>16 (41)</v>
      </c>
    </row>
    <row r="79" spans="1:16" ht="13.5" thickBot="1">
      <c r="B79" s="33" t="s">
        <v>138</v>
      </c>
      <c r="C79" s="5" t="s">
        <v>44</v>
      </c>
      <c r="D79" s="5">
        <v>2</v>
      </c>
      <c r="E79" s="5">
        <v>2</v>
      </c>
      <c r="F79" s="18">
        <v>15</v>
      </c>
      <c r="G79" s="18">
        <v>20</v>
      </c>
      <c r="H79" s="19">
        <f t="shared" si="12"/>
        <v>5.128205128205128E-2</v>
      </c>
      <c r="I79" s="19">
        <f t="shared" si="6"/>
        <v>5.128205128205128E-2</v>
      </c>
      <c r="J79" s="19">
        <f t="shared" si="6"/>
        <v>0.38461538461538464</v>
      </c>
      <c r="K79" s="19">
        <f t="shared" si="6"/>
        <v>0.51282051282051277</v>
      </c>
      <c r="M79" t="str">
        <f t="shared" si="8"/>
        <v>2 (5,1)</v>
      </c>
      <c r="N79" t="str">
        <f t="shared" si="9"/>
        <v>2 (5,1)</v>
      </c>
      <c r="O79" t="str">
        <f t="shared" si="10"/>
        <v>15 (38,4)</v>
      </c>
      <c r="P79" t="str">
        <f t="shared" si="11"/>
        <v>20 (51,2)</v>
      </c>
    </row>
    <row r="80" spans="1:16" ht="13.5" thickBot="1">
      <c r="B80" s="15" t="s">
        <v>56</v>
      </c>
      <c r="C80" s="16">
        <v>0</v>
      </c>
      <c r="D80" s="16">
        <f>SUM(D76:D79)</f>
        <v>7</v>
      </c>
      <c r="E80" s="16">
        <f>SUM(E76:E79)</f>
        <v>26</v>
      </c>
      <c r="F80" s="17">
        <f>SUM(F76:F79)</f>
        <v>72</v>
      </c>
      <c r="G80" s="16">
        <f>SUM(G76:G79)</f>
        <v>51</v>
      </c>
      <c r="H80" s="19">
        <f>+D80/156</f>
        <v>4.4871794871794872E-2</v>
      </c>
      <c r="I80" s="19">
        <f t="shared" ref="I80:K80" si="13">+E80/156</f>
        <v>0.16666666666666666</v>
      </c>
      <c r="J80" s="19">
        <f t="shared" si="13"/>
        <v>0.46153846153846156</v>
      </c>
      <c r="K80" s="19">
        <f t="shared" si="13"/>
        <v>0.32692307692307693</v>
      </c>
      <c r="M80" t="str">
        <f t="shared" si="8"/>
        <v>7 (4,4)</v>
      </c>
      <c r="N80" t="str">
        <f t="shared" si="9"/>
        <v>26 (16,6)</v>
      </c>
      <c r="O80" t="str">
        <f t="shared" si="10"/>
        <v>72 (46,1)</v>
      </c>
      <c r="P80" t="str">
        <f t="shared" si="11"/>
        <v>51 (32,6)</v>
      </c>
    </row>
    <row r="81" spans="1:11">
      <c r="B81">
        <f>STDEVA(C76:G79)</f>
        <v>7.9643944495089158</v>
      </c>
      <c r="J81" s="19"/>
      <c r="K81" s="19"/>
    </row>
    <row r="83" spans="1:11">
      <c r="H83" s="19">
        <f>34/39</f>
        <v>0.87179487179487181</v>
      </c>
    </row>
    <row r="85" spans="1:11" ht="13.5" thickBot="1">
      <c r="B85" s="218" t="s">
        <v>310</v>
      </c>
      <c r="C85" s="218"/>
      <c r="D85" s="218"/>
      <c r="E85" s="218"/>
      <c r="F85" s="218"/>
      <c r="G85" s="218"/>
      <c r="H85" s="218"/>
      <c r="I85" s="218"/>
    </row>
    <row r="86" spans="1:11" ht="25.5" thickTop="1" thickBot="1">
      <c r="B86" s="219"/>
      <c r="C86" s="142" t="s">
        <v>193</v>
      </c>
      <c r="D86" s="143" t="s">
        <v>311</v>
      </c>
      <c r="E86" s="143" t="s">
        <v>312</v>
      </c>
      <c r="F86" s="143" t="s">
        <v>313</v>
      </c>
      <c r="G86" s="143" t="s">
        <v>314</v>
      </c>
      <c r="H86" s="143" t="s">
        <v>307</v>
      </c>
      <c r="I86" s="144" t="s">
        <v>308</v>
      </c>
    </row>
    <row r="87" spans="1:11" ht="14.25" thickTop="1" thickBot="1">
      <c r="B87" s="24" t="s">
        <v>297</v>
      </c>
      <c r="C87" s="146">
        <v>39</v>
      </c>
      <c r="D87" s="147">
        <v>3</v>
      </c>
      <c r="E87" s="147">
        <v>2</v>
      </c>
      <c r="F87" s="147">
        <v>5</v>
      </c>
      <c r="G87" s="148">
        <v>3.6410256410256414</v>
      </c>
      <c r="H87" s="149">
        <v>0.62774364056723386</v>
      </c>
      <c r="I87" s="150">
        <v>0.39406207827260448</v>
      </c>
    </row>
    <row r="88" spans="1:11" ht="13.5" thickBot="1">
      <c r="B88" s="24" t="s">
        <v>136</v>
      </c>
      <c r="C88" s="151">
        <v>39</v>
      </c>
      <c r="D88" s="152">
        <v>3</v>
      </c>
      <c r="E88" s="152">
        <v>2</v>
      </c>
      <c r="F88" s="152">
        <v>5</v>
      </c>
      <c r="G88" s="153">
        <v>4.1282051282051277</v>
      </c>
      <c r="H88" s="154">
        <v>0.76706848591131194</v>
      </c>
      <c r="I88" s="155">
        <v>0.5883940620782725</v>
      </c>
    </row>
    <row r="89" spans="1:11" ht="13.5" thickBot="1">
      <c r="B89" s="24" t="s">
        <v>137</v>
      </c>
      <c r="C89" s="151">
        <v>39</v>
      </c>
      <c r="D89" s="152">
        <v>3</v>
      </c>
      <c r="E89" s="152">
        <v>2</v>
      </c>
      <c r="F89" s="152">
        <v>5</v>
      </c>
      <c r="G89" s="153">
        <v>4.1538461538461533</v>
      </c>
      <c r="H89" s="154">
        <v>0.90433056189768668</v>
      </c>
      <c r="I89" s="155">
        <v>0.81781376518218574</v>
      </c>
    </row>
    <row r="90" spans="1:11" ht="13.5" thickBot="1">
      <c r="B90" s="33" t="s">
        <v>138</v>
      </c>
      <c r="C90" s="151">
        <v>39</v>
      </c>
      <c r="D90" s="152">
        <v>3</v>
      </c>
      <c r="E90" s="152">
        <v>2</v>
      </c>
      <c r="F90" s="152">
        <v>5</v>
      </c>
      <c r="G90" s="153">
        <v>4.3589743589743595</v>
      </c>
      <c r="H90" s="154">
        <v>0.81069104658275737</v>
      </c>
      <c r="I90" s="155">
        <v>0.65721997300944657</v>
      </c>
    </row>
    <row r="91" spans="1:11" ht="13.5" thickBot="1">
      <c r="B91" s="156" t="s">
        <v>309</v>
      </c>
      <c r="C91" s="157">
        <v>39</v>
      </c>
      <c r="D91" s="158"/>
      <c r="E91" s="158"/>
      <c r="F91" s="158"/>
      <c r="G91" s="160">
        <f>AVERAGE(G87:G90)</f>
        <v>4.0705128205128212</v>
      </c>
      <c r="H91" s="161">
        <f>AVERAGE(H87:H90)</f>
        <v>0.77745843373974743</v>
      </c>
      <c r="I91" s="162">
        <f>AVERAGE(I87:I90)</f>
        <v>0.61437246963562731</v>
      </c>
    </row>
    <row r="92" spans="1:11" ht="13.5" thickTop="1"/>
    <row r="95" spans="1:11" ht="15.75" thickBot="1">
      <c r="A95" s="11" t="s">
        <v>256</v>
      </c>
    </row>
    <row r="96" spans="1:11" ht="39" thickBot="1">
      <c r="B96" s="1"/>
      <c r="C96" s="2" t="s">
        <v>250</v>
      </c>
      <c r="D96" s="2" t="s">
        <v>251</v>
      </c>
      <c r="E96" s="2" t="s">
        <v>247</v>
      </c>
      <c r="F96" s="2" t="s">
        <v>253</v>
      </c>
      <c r="G96" s="2" t="s">
        <v>254</v>
      </c>
    </row>
    <row r="97" spans="2:10" ht="13.5" thickBot="1">
      <c r="B97" s="4" t="s">
        <v>29</v>
      </c>
      <c r="C97" s="5">
        <v>0</v>
      </c>
      <c r="D97" s="5">
        <v>2</v>
      </c>
      <c r="E97" s="5">
        <v>3</v>
      </c>
      <c r="F97" s="5">
        <v>31</v>
      </c>
      <c r="G97" s="5">
        <v>3</v>
      </c>
    </row>
    <row r="98" spans="2:10" ht="13.5" thickBot="1">
      <c r="B98" s="4" t="s">
        <v>31</v>
      </c>
      <c r="C98" s="5">
        <v>0</v>
      </c>
      <c r="D98" s="5">
        <v>5.1282051282051277</v>
      </c>
      <c r="E98" s="5">
        <v>7.6923076923076925</v>
      </c>
      <c r="F98" s="5">
        <v>79.487179487179489</v>
      </c>
      <c r="G98" s="5">
        <v>7.6923076923076925</v>
      </c>
    </row>
    <row r="99" spans="2:10" ht="13.5" thickBot="1">
      <c r="B99" s="4" t="s">
        <v>33</v>
      </c>
      <c r="C99" s="5">
        <v>0</v>
      </c>
      <c r="D99" s="5">
        <v>5.1282051282051277</v>
      </c>
      <c r="E99" s="5">
        <v>12.820512820512819</v>
      </c>
      <c r="F99" s="5">
        <v>92.307692307692307</v>
      </c>
      <c r="G99" s="5">
        <v>100</v>
      </c>
    </row>
    <row r="103" spans="2:10" ht="13.5" thickBot="1">
      <c r="B103" s="218" t="s">
        <v>306</v>
      </c>
      <c r="C103" s="218"/>
      <c r="D103" s="218"/>
      <c r="E103" s="218"/>
      <c r="F103" s="218"/>
      <c r="G103" s="218"/>
      <c r="H103" s="218"/>
      <c r="I103" s="218"/>
      <c r="J103" s="141"/>
    </row>
    <row r="104" spans="2:10" ht="14.25" thickTop="1" thickBot="1">
      <c r="B104" s="219"/>
      <c r="C104" s="142" t="s">
        <v>193</v>
      </c>
      <c r="D104" s="143" t="s">
        <v>311</v>
      </c>
      <c r="E104" s="143" t="s">
        <v>312</v>
      </c>
      <c r="F104" s="143" t="s">
        <v>313</v>
      </c>
      <c r="G104" s="143" t="s">
        <v>314</v>
      </c>
      <c r="H104" s="143" t="s">
        <v>315</v>
      </c>
      <c r="I104" s="144" t="s">
        <v>316</v>
      </c>
      <c r="J104" s="141"/>
    </row>
    <row r="105" spans="2:10" ht="48.75" thickTop="1">
      <c r="B105" s="145" t="s">
        <v>317</v>
      </c>
      <c r="C105" s="146">
        <v>39</v>
      </c>
      <c r="D105" s="147">
        <v>3</v>
      </c>
      <c r="E105" s="147">
        <v>2</v>
      </c>
      <c r="F105" s="147">
        <v>5</v>
      </c>
      <c r="G105" s="148">
        <v>3.8974358974358965</v>
      </c>
      <c r="H105" s="149">
        <v>0.59801741722883095</v>
      </c>
      <c r="I105" s="150">
        <v>0.35762483130904171</v>
      </c>
      <c r="J105" s="141"/>
    </row>
    <row r="106" spans="2:10" ht="13.5" thickBot="1">
      <c r="B106" s="156" t="s">
        <v>309</v>
      </c>
      <c r="C106" s="157">
        <v>39</v>
      </c>
      <c r="D106" s="158"/>
      <c r="E106" s="158"/>
      <c r="F106" s="158"/>
      <c r="G106" s="158"/>
      <c r="H106" s="158"/>
      <c r="I106" s="159"/>
      <c r="J106" s="141"/>
    </row>
    <row r="107" spans="2:10" ht="13.5" thickTop="1"/>
    <row r="113" spans="1:3" ht="15">
      <c r="A113" s="11" t="s">
        <v>260</v>
      </c>
    </row>
    <row r="114" spans="1:3" ht="13.5" thickBot="1"/>
    <row r="115" spans="1:3" ht="13.5" thickBot="1">
      <c r="B115" s="20" t="s">
        <v>243</v>
      </c>
      <c r="C115" s="20" t="s">
        <v>261</v>
      </c>
    </row>
    <row r="116" spans="1:3" ht="13.5" thickBot="1">
      <c r="B116" s="33" t="s">
        <v>138</v>
      </c>
      <c r="C116" s="33">
        <v>3.2307692307692299</v>
      </c>
    </row>
    <row r="117" spans="1:3" ht="13.5" thickBot="1">
      <c r="B117" s="33" t="s">
        <v>131</v>
      </c>
      <c r="C117" s="33">
        <v>2.2820512820512819</v>
      </c>
    </row>
    <row r="118" spans="1:3" ht="13.5" thickBot="1">
      <c r="B118" s="33" t="s">
        <v>137</v>
      </c>
      <c r="C118" s="33">
        <v>2.2564102564102599</v>
      </c>
    </row>
    <row r="119" spans="1:3" ht="13.5" thickBot="1">
      <c r="B119" s="33" t="s">
        <v>136</v>
      </c>
      <c r="C119" s="33">
        <v>2.2307692307692308</v>
      </c>
    </row>
    <row r="120" spans="1:3">
      <c r="C120">
        <f>AVERAGE(C116:C119)</f>
        <v>2.5000000000000009</v>
      </c>
    </row>
    <row r="126" spans="1:3" ht="13.5" thickBot="1">
      <c r="A126" t="s">
        <v>319</v>
      </c>
      <c r="B126" t="s">
        <v>320</v>
      </c>
    </row>
    <row r="127" spans="1:3" ht="64.5" thickBot="1">
      <c r="B127" s="20" t="s">
        <v>0</v>
      </c>
      <c r="C127" s="21" t="s">
        <v>318</v>
      </c>
    </row>
    <row r="128" spans="1:3" ht="13.5" thickBot="1">
      <c r="B128" s="24" t="s">
        <v>297</v>
      </c>
      <c r="C128" s="38">
        <v>0.63200000000000001</v>
      </c>
    </row>
    <row r="129" spans="2:10" ht="13.5" thickBot="1">
      <c r="B129" s="24" t="s">
        <v>136</v>
      </c>
      <c r="C129" s="38">
        <v>0.78100000000000003</v>
      </c>
    </row>
    <row r="130" spans="2:10" ht="13.5" thickBot="1">
      <c r="B130" s="24" t="s">
        <v>137</v>
      </c>
      <c r="C130" s="38">
        <v>0.79800000000000004</v>
      </c>
    </row>
    <row r="131" spans="2:10" ht="13.5" thickBot="1">
      <c r="B131" s="163" t="s">
        <v>138</v>
      </c>
      <c r="C131" s="38">
        <v>0.77</v>
      </c>
      <c r="J131" s="141"/>
    </row>
    <row r="132" spans="2:10">
      <c r="J132" s="141"/>
    </row>
    <row r="133" spans="2:10">
      <c r="J133" s="141"/>
    </row>
    <row r="134" spans="2:10">
      <c r="J134" s="141"/>
    </row>
    <row r="135" spans="2:10">
      <c r="J135" s="141"/>
    </row>
    <row r="136" spans="2:10">
      <c r="J136" s="141"/>
    </row>
    <row r="137" spans="2:10">
      <c r="J137" s="141"/>
    </row>
  </sheetData>
  <sortState ref="B112:C115">
    <sortCondition descending="1" ref="C112"/>
  </sortState>
  <mergeCells count="37">
    <mergeCell ref="J3:J4"/>
    <mergeCell ref="K3:M3"/>
    <mergeCell ref="N3:N4"/>
    <mergeCell ref="O3:O4"/>
    <mergeCell ref="A57:A59"/>
    <mergeCell ref="A21:A24"/>
    <mergeCell ref="A25:A26"/>
    <mergeCell ref="A27:A28"/>
    <mergeCell ref="A29:A31"/>
    <mergeCell ref="A32:B32"/>
    <mergeCell ref="A5:A8"/>
    <mergeCell ref="A9:A10"/>
    <mergeCell ref="A11:A12"/>
    <mergeCell ref="A13:A15"/>
    <mergeCell ref="A54:A56"/>
    <mergeCell ref="A49:G49"/>
    <mergeCell ref="A51:A53"/>
    <mergeCell ref="A60:A62"/>
    <mergeCell ref="A63:A65"/>
    <mergeCell ref="P3:P4"/>
    <mergeCell ref="O5:O8"/>
    <mergeCell ref="O11:O12"/>
    <mergeCell ref="O13:O15"/>
    <mergeCell ref="O9:O10"/>
    <mergeCell ref="C3:C4"/>
    <mergeCell ref="D3:D4"/>
    <mergeCell ref="E3:E4"/>
    <mergeCell ref="F3:F4"/>
    <mergeCell ref="G3:G4"/>
    <mergeCell ref="H3:H4"/>
    <mergeCell ref="I3:I4"/>
    <mergeCell ref="B85:I85"/>
    <mergeCell ref="B86"/>
    <mergeCell ref="B103:I103"/>
    <mergeCell ref="B104"/>
    <mergeCell ref="Q51:Q52"/>
    <mergeCell ref="A66:G6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opLeftCell="A52" workbookViewId="0">
      <selection activeCell="H21" sqref="H21"/>
    </sheetView>
  </sheetViews>
  <sheetFormatPr baseColWidth="10" defaultRowHeight="12.75"/>
  <cols>
    <col min="2" max="2" width="29.7109375" customWidth="1"/>
    <col min="3" max="7" width="9.5703125" customWidth="1"/>
    <col min="8" max="8" width="11.85546875" customWidth="1"/>
    <col min="9" max="9" width="14.5703125" customWidth="1"/>
    <col min="11" max="11" width="19.42578125" customWidth="1"/>
  </cols>
  <sheetData>
    <row r="1" spans="1:8" ht="15.75" thickBot="1">
      <c r="B1" s="11" t="s">
        <v>148</v>
      </c>
    </row>
    <row r="2" spans="1:8" ht="51.75" thickBot="1">
      <c r="A2" s="31" t="s">
        <v>152</v>
      </c>
      <c r="B2" s="20" t="s">
        <v>0</v>
      </c>
      <c r="C2" s="20" t="s">
        <v>281</v>
      </c>
      <c r="D2" s="20" t="s">
        <v>282</v>
      </c>
      <c r="E2" s="20" t="s">
        <v>283</v>
      </c>
      <c r="F2" s="20" t="s">
        <v>284</v>
      </c>
      <c r="G2" s="20" t="s">
        <v>285</v>
      </c>
    </row>
    <row r="3" spans="1:8" ht="13.5" thickBot="1">
      <c r="A3" s="164" t="s">
        <v>263</v>
      </c>
      <c r="B3" s="33" t="s">
        <v>268</v>
      </c>
      <c r="C3" s="26">
        <v>0</v>
      </c>
      <c r="D3" s="26">
        <v>0.25</v>
      </c>
      <c r="E3" s="26">
        <v>4.5</v>
      </c>
      <c r="F3" s="26">
        <v>17.5</v>
      </c>
      <c r="G3" s="26">
        <v>16.75</v>
      </c>
      <c r="H3" s="19">
        <f>(F3+G3)/$G$60</f>
        <v>0.87820512820512819</v>
      </c>
    </row>
    <row r="4" spans="1:8" ht="13.5" thickBot="1">
      <c r="A4" s="165"/>
      <c r="B4" s="33" t="s">
        <v>269</v>
      </c>
      <c r="C4" s="26">
        <v>0</v>
      </c>
      <c r="D4" s="26">
        <v>0.25</v>
      </c>
      <c r="E4" s="26">
        <v>5.75</v>
      </c>
      <c r="F4" s="26">
        <v>17.25</v>
      </c>
      <c r="G4" s="26">
        <v>15.75</v>
      </c>
      <c r="H4" s="19">
        <f t="shared" ref="H4:H17" si="0">(F4+G4)/$G$60</f>
        <v>0.84615384615384615</v>
      </c>
    </row>
    <row r="5" spans="1:8" ht="13.5" thickBot="1">
      <c r="A5" s="165"/>
      <c r="B5" s="33" t="s">
        <v>266</v>
      </c>
      <c r="C5" s="26">
        <v>0</v>
      </c>
      <c r="D5" s="26">
        <v>0</v>
      </c>
      <c r="E5" s="26">
        <v>3.5</v>
      </c>
      <c r="F5" s="26">
        <v>18</v>
      </c>
      <c r="G5" s="26">
        <v>17.5</v>
      </c>
      <c r="H5" s="19">
        <f t="shared" si="0"/>
        <v>0.91025641025641024</v>
      </c>
    </row>
    <row r="6" spans="1:8" ht="13.5" thickBot="1">
      <c r="A6" s="165"/>
      <c r="B6" s="33" t="s">
        <v>270</v>
      </c>
      <c r="C6" s="26">
        <v>0</v>
      </c>
      <c r="D6" s="26">
        <v>0.33</v>
      </c>
      <c r="E6" s="26">
        <v>6</v>
      </c>
      <c r="F6" s="26">
        <v>18.329999999999998</v>
      </c>
      <c r="G6" s="26">
        <v>14.33</v>
      </c>
      <c r="H6" s="19">
        <f t="shared" si="0"/>
        <v>0.8374358974358973</v>
      </c>
    </row>
    <row r="7" spans="1:8" ht="13.5" thickBot="1">
      <c r="A7" s="165"/>
      <c r="B7" s="33" t="s">
        <v>267</v>
      </c>
      <c r="C7" s="26">
        <v>0</v>
      </c>
      <c r="D7" s="26">
        <v>0</v>
      </c>
      <c r="E7" s="26">
        <v>6.25</v>
      </c>
      <c r="F7" s="26">
        <v>16.75</v>
      </c>
      <c r="G7" s="26">
        <v>16</v>
      </c>
      <c r="H7" s="19">
        <f t="shared" si="0"/>
        <v>0.83974358974358976</v>
      </c>
    </row>
    <row r="8" spans="1:8" ht="13.5" thickBot="1">
      <c r="A8" s="165"/>
      <c r="B8" s="33" t="s">
        <v>271</v>
      </c>
      <c r="C8" s="26">
        <v>0</v>
      </c>
      <c r="D8" s="26">
        <v>0.5</v>
      </c>
      <c r="E8" s="26">
        <v>6.5</v>
      </c>
      <c r="F8" s="26">
        <v>18</v>
      </c>
      <c r="G8" s="26">
        <v>14</v>
      </c>
      <c r="H8" s="19">
        <f t="shared" si="0"/>
        <v>0.82051282051282048</v>
      </c>
    </row>
    <row r="9" spans="1:8" ht="13.5" thickBot="1">
      <c r="A9" s="166"/>
      <c r="B9" s="33" t="s">
        <v>272</v>
      </c>
      <c r="C9" s="26">
        <v>0</v>
      </c>
      <c r="D9" s="26">
        <v>1.33</v>
      </c>
      <c r="E9" s="26">
        <v>5.66</v>
      </c>
      <c r="F9" s="26">
        <v>17.66</v>
      </c>
      <c r="G9" s="26">
        <v>14.33</v>
      </c>
      <c r="H9" s="137">
        <f t="shared" si="0"/>
        <v>0.82025641025641027</v>
      </c>
    </row>
    <row r="10" spans="1:8" ht="13.5" thickBot="1">
      <c r="A10" s="164" t="s">
        <v>264</v>
      </c>
      <c r="B10" s="33" t="s">
        <v>274</v>
      </c>
      <c r="C10" s="26">
        <v>0</v>
      </c>
      <c r="D10" s="26">
        <v>0.5</v>
      </c>
      <c r="E10" s="26">
        <v>5</v>
      </c>
      <c r="F10" s="26">
        <v>22</v>
      </c>
      <c r="G10" s="26">
        <v>11.5</v>
      </c>
      <c r="H10" s="19">
        <f t="shared" si="0"/>
        <v>0.85897435897435892</v>
      </c>
    </row>
    <row r="11" spans="1:8" ht="13.5" thickBot="1">
      <c r="A11" s="165"/>
      <c r="B11" s="33" t="s">
        <v>275</v>
      </c>
      <c r="C11" s="26">
        <v>0</v>
      </c>
      <c r="D11" s="26">
        <v>0.5</v>
      </c>
      <c r="E11" s="26">
        <v>5</v>
      </c>
      <c r="F11" s="26">
        <v>20</v>
      </c>
      <c r="G11" s="26">
        <v>13.5</v>
      </c>
      <c r="H11" s="19">
        <f t="shared" si="0"/>
        <v>0.85897435897435892</v>
      </c>
    </row>
    <row r="12" spans="1:8" ht="13.5" thickBot="1">
      <c r="A12" s="165"/>
      <c r="B12" s="33" t="s">
        <v>276</v>
      </c>
      <c r="C12" s="26">
        <v>0</v>
      </c>
      <c r="D12" s="26">
        <v>0.66</v>
      </c>
      <c r="E12" s="26">
        <v>2.33</v>
      </c>
      <c r="F12" s="26">
        <v>24.66</v>
      </c>
      <c r="G12" s="26">
        <v>11.33</v>
      </c>
      <c r="H12" s="19">
        <f t="shared" si="0"/>
        <v>0.92282051282051292</v>
      </c>
    </row>
    <row r="13" spans="1:8" ht="13.5" thickBot="1">
      <c r="A13" s="166"/>
      <c r="B13" s="33" t="s">
        <v>273</v>
      </c>
      <c r="C13" s="26">
        <v>0</v>
      </c>
      <c r="D13" s="26">
        <v>0.33</v>
      </c>
      <c r="E13" s="26">
        <v>1.66</v>
      </c>
      <c r="F13" s="26">
        <v>13.66</v>
      </c>
      <c r="G13" s="26">
        <v>23.33</v>
      </c>
      <c r="H13" s="137">
        <f t="shared" si="0"/>
        <v>0.94846153846153836</v>
      </c>
    </row>
    <row r="14" spans="1:8" ht="13.5" thickBot="1">
      <c r="A14" s="164" t="s">
        <v>265</v>
      </c>
      <c r="B14" s="33" t="s">
        <v>280</v>
      </c>
      <c r="C14" s="26">
        <v>0</v>
      </c>
      <c r="D14" s="26">
        <v>0.75</v>
      </c>
      <c r="E14" s="26">
        <v>6.5</v>
      </c>
      <c r="F14" s="26">
        <v>19.75</v>
      </c>
      <c r="G14" s="26">
        <v>12</v>
      </c>
      <c r="H14" s="19">
        <f>(F14+G14)/$G$60</f>
        <v>0.8141025641025641</v>
      </c>
    </row>
    <row r="15" spans="1:8" ht="13.5" thickBot="1">
      <c r="A15" s="165"/>
      <c r="B15" s="33" t="s">
        <v>277</v>
      </c>
      <c r="C15" s="26">
        <v>0</v>
      </c>
      <c r="D15" s="26">
        <v>0.5</v>
      </c>
      <c r="E15" s="26">
        <v>4.5</v>
      </c>
      <c r="F15" s="26">
        <v>20.5</v>
      </c>
      <c r="G15" s="26">
        <v>13.5</v>
      </c>
      <c r="H15" s="19">
        <f t="shared" si="0"/>
        <v>0.87179487179487181</v>
      </c>
    </row>
    <row r="16" spans="1:8" ht="13.5" thickBot="1">
      <c r="A16" s="165"/>
      <c r="B16" s="33" t="s">
        <v>278</v>
      </c>
      <c r="C16" s="26">
        <v>0</v>
      </c>
      <c r="D16" s="26">
        <v>0</v>
      </c>
      <c r="E16" s="26">
        <v>2.5</v>
      </c>
      <c r="F16" s="26">
        <v>21</v>
      </c>
      <c r="G16" s="26">
        <v>15.5</v>
      </c>
      <c r="H16" s="19">
        <f t="shared" si="0"/>
        <v>0.9358974358974359</v>
      </c>
    </row>
    <row r="17" spans="1:9" ht="13.5" thickBot="1">
      <c r="A17" s="166"/>
      <c r="B17" s="33" t="s">
        <v>279</v>
      </c>
      <c r="C17" s="26">
        <v>0</v>
      </c>
      <c r="D17" s="26">
        <v>0.33</v>
      </c>
      <c r="E17" s="26">
        <v>1</v>
      </c>
      <c r="F17" s="26">
        <v>15</v>
      </c>
      <c r="G17" s="26">
        <v>23</v>
      </c>
      <c r="H17" s="19">
        <f t="shared" si="0"/>
        <v>0.97435897435897434</v>
      </c>
    </row>
    <row r="23" spans="1:9" ht="13.5" customHeight="1" thickBot="1">
      <c r="A23" s="11" t="s">
        <v>180</v>
      </c>
    </row>
    <row r="24" spans="1:9" ht="13.5" customHeight="1" thickBot="1">
      <c r="A24" s="31" t="s">
        <v>152</v>
      </c>
      <c r="B24" s="20" t="s">
        <v>0</v>
      </c>
      <c r="C24" s="20" t="s">
        <v>2</v>
      </c>
      <c r="D24" s="20" t="s">
        <v>171</v>
      </c>
      <c r="E24" s="20" t="s">
        <v>172</v>
      </c>
      <c r="F24" s="20" t="s">
        <v>3</v>
      </c>
      <c r="G24" s="20" t="s">
        <v>4</v>
      </c>
      <c r="H24" s="20" t="s">
        <v>173</v>
      </c>
      <c r="I24" s="20" t="s">
        <v>11</v>
      </c>
    </row>
    <row r="25" spans="1:9" ht="13.5" customHeight="1" thickBot="1">
      <c r="A25" s="164" t="s">
        <v>263</v>
      </c>
      <c r="B25" s="33" t="s">
        <v>85</v>
      </c>
      <c r="C25" s="25">
        <v>4.3</v>
      </c>
      <c r="D25" s="26">
        <v>4</v>
      </c>
      <c r="E25" s="26">
        <v>5</v>
      </c>
      <c r="F25" s="38">
        <v>0.65</v>
      </c>
      <c r="G25" s="38">
        <v>0.42349999999999999</v>
      </c>
      <c r="H25" s="38">
        <v>0.82499999999999996</v>
      </c>
      <c r="I25" s="25" t="s">
        <v>153</v>
      </c>
    </row>
    <row r="26" spans="1:9" ht="13.5" thickBot="1">
      <c r="A26" s="165"/>
      <c r="B26" s="33" t="s">
        <v>86</v>
      </c>
      <c r="C26" s="25">
        <v>4.2450000000000001</v>
      </c>
      <c r="D26" s="26">
        <v>4</v>
      </c>
      <c r="E26" s="26">
        <v>4</v>
      </c>
      <c r="F26" s="38">
        <v>0.63500000000000001</v>
      </c>
      <c r="G26" s="38">
        <v>0.40475</v>
      </c>
      <c r="H26" s="38">
        <v>0.81100000000000005</v>
      </c>
      <c r="I26" s="25" t="s">
        <v>155</v>
      </c>
    </row>
    <row r="27" spans="1:9" ht="13.5" thickBot="1">
      <c r="A27" s="165"/>
      <c r="B27" s="33" t="s">
        <v>87</v>
      </c>
      <c r="C27" s="25">
        <v>4.3600000000000003</v>
      </c>
      <c r="D27" s="26">
        <v>5</v>
      </c>
      <c r="E27" s="26">
        <v>5</v>
      </c>
      <c r="F27" s="38">
        <v>0.61599999999999999</v>
      </c>
      <c r="G27" s="38">
        <v>0.38400000000000001</v>
      </c>
      <c r="H27" s="38">
        <v>0.83899999999999997</v>
      </c>
      <c r="I27" s="25" t="s">
        <v>154</v>
      </c>
    </row>
    <row r="28" spans="1:9" ht="13.5" thickBot="1">
      <c r="A28" s="165"/>
      <c r="B28" s="33" t="s">
        <v>88</v>
      </c>
      <c r="C28" s="25">
        <v>4.1959999999999997</v>
      </c>
      <c r="D28" s="26">
        <v>4</v>
      </c>
      <c r="E28" s="26">
        <v>4</v>
      </c>
      <c r="F28" s="38">
        <v>0.65700000000000003</v>
      </c>
      <c r="G28" s="38">
        <v>0.434</v>
      </c>
      <c r="H28" s="38">
        <v>0.79900000000000004</v>
      </c>
      <c r="I28" s="25" t="s">
        <v>156</v>
      </c>
    </row>
    <row r="29" spans="1:9" ht="13.5" thickBot="1">
      <c r="A29" s="165"/>
      <c r="B29" s="33" t="s">
        <v>89</v>
      </c>
      <c r="C29" s="25">
        <v>4.2474999999999996</v>
      </c>
      <c r="D29" s="26">
        <v>4</v>
      </c>
      <c r="E29" s="26">
        <v>5</v>
      </c>
      <c r="F29" s="38">
        <v>0.65200000000000002</v>
      </c>
      <c r="G29" s="38">
        <v>0.435</v>
      </c>
      <c r="H29" s="38">
        <v>0.81200000000000006</v>
      </c>
      <c r="I29" s="25" t="s">
        <v>157</v>
      </c>
    </row>
    <row r="30" spans="1:9" ht="13.5" thickBot="1">
      <c r="A30" s="165"/>
      <c r="B30" s="33" t="s">
        <v>91</v>
      </c>
      <c r="C30" s="25">
        <v>4.165</v>
      </c>
      <c r="D30" s="26">
        <v>4</v>
      </c>
      <c r="E30" s="26">
        <v>4</v>
      </c>
      <c r="F30" s="38">
        <v>0.74150000000000005</v>
      </c>
      <c r="G30" s="38">
        <v>0.55000000000000004</v>
      </c>
      <c r="H30" s="38">
        <v>0.79200000000000004</v>
      </c>
      <c r="I30" s="25" t="s">
        <v>158</v>
      </c>
    </row>
    <row r="31" spans="1:9" ht="13.5" thickBot="1">
      <c r="A31" s="166"/>
      <c r="B31" s="33" t="s">
        <v>92</v>
      </c>
      <c r="C31" s="25">
        <v>4.1529999999999996</v>
      </c>
      <c r="D31" s="26">
        <v>4</v>
      </c>
      <c r="E31" s="26">
        <v>4</v>
      </c>
      <c r="F31" s="38">
        <v>0.75700000000000001</v>
      </c>
      <c r="G31" s="38">
        <v>0.57399999999999995</v>
      </c>
      <c r="H31" s="38">
        <v>0.78800000000000003</v>
      </c>
      <c r="I31" s="25" t="s">
        <v>159</v>
      </c>
    </row>
    <row r="32" spans="1:9" ht="13.5" thickBot="1">
      <c r="A32" s="164" t="s">
        <v>264</v>
      </c>
      <c r="B32" s="33" t="s">
        <v>118</v>
      </c>
      <c r="C32" s="25">
        <v>4.1399999999999997</v>
      </c>
      <c r="D32" s="26">
        <v>4</v>
      </c>
      <c r="E32" s="26">
        <v>4</v>
      </c>
      <c r="F32" s="38">
        <v>0.59399999999999997</v>
      </c>
      <c r="G32" s="38">
        <v>0.36099999999999999</v>
      </c>
      <c r="H32" s="38">
        <v>0.78500000000000003</v>
      </c>
      <c r="I32" s="25" t="s">
        <v>160</v>
      </c>
    </row>
    <row r="33" spans="1:14" ht="13.5" thickBot="1">
      <c r="A33" s="165"/>
      <c r="B33" s="33" t="s">
        <v>146</v>
      </c>
      <c r="C33" s="25">
        <v>4.1900000000000004</v>
      </c>
      <c r="D33" s="26">
        <v>4</v>
      </c>
      <c r="E33" s="26">
        <v>4</v>
      </c>
      <c r="F33" s="38">
        <v>0.70750000000000002</v>
      </c>
      <c r="G33" s="38">
        <v>0.5</v>
      </c>
      <c r="H33" s="38">
        <v>0.79800000000000004</v>
      </c>
      <c r="I33" s="25" t="s">
        <v>161</v>
      </c>
    </row>
    <row r="34" spans="1:14" ht="13.5" thickBot="1">
      <c r="A34" s="165"/>
      <c r="B34" s="33" t="s">
        <v>147</v>
      </c>
      <c r="C34" s="25">
        <v>4.1959999999999997</v>
      </c>
      <c r="D34" s="26">
        <v>4</v>
      </c>
      <c r="E34" s="26">
        <v>4</v>
      </c>
      <c r="F34" s="38">
        <v>0.57130000000000003</v>
      </c>
      <c r="G34" s="38">
        <v>0.3296</v>
      </c>
      <c r="H34" s="38">
        <v>0.79900000000000004</v>
      </c>
      <c r="I34" s="25" t="s">
        <v>162</v>
      </c>
    </row>
    <row r="35" spans="1:14" ht="13.5" thickBot="1">
      <c r="A35" s="166"/>
      <c r="B35" s="33" t="s">
        <v>128</v>
      </c>
      <c r="C35" s="25">
        <v>4.54</v>
      </c>
      <c r="D35" s="26">
        <v>5</v>
      </c>
      <c r="E35" s="26">
        <v>5</v>
      </c>
      <c r="F35" s="38">
        <v>0.61299999999999999</v>
      </c>
      <c r="G35" s="38">
        <v>0.379</v>
      </c>
      <c r="H35" s="38">
        <v>0.88500000000000001</v>
      </c>
      <c r="I35" s="25" t="s">
        <v>163</v>
      </c>
    </row>
    <row r="36" spans="1:14" ht="13.5" thickBot="1">
      <c r="A36" s="164" t="s">
        <v>265</v>
      </c>
      <c r="B36" s="33" t="s">
        <v>131</v>
      </c>
      <c r="C36" s="25">
        <v>4.0999999999999996</v>
      </c>
      <c r="D36" s="26">
        <v>4</v>
      </c>
      <c r="E36" s="26">
        <v>4</v>
      </c>
      <c r="F36" s="38">
        <v>0.7</v>
      </c>
      <c r="G36" s="38">
        <v>0.498</v>
      </c>
      <c r="H36" s="38">
        <v>0.77500000000000002</v>
      </c>
      <c r="I36" s="25" t="s">
        <v>164</v>
      </c>
    </row>
    <row r="37" spans="1:14" ht="13.5" thickBot="1">
      <c r="A37" s="165"/>
      <c r="B37" s="33" t="s">
        <v>136</v>
      </c>
      <c r="C37" s="25">
        <v>4.21</v>
      </c>
      <c r="D37" s="26">
        <v>4</v>
      </c>
      <c r="E37" s="26">
        <v>4</v>
      </c>
      <c r="F37" s="38">
        <v>0.69099999999999995</v>
      </c>
      <c r="G37" s="38">
        <v>0.48</v>
      </c>
      <c r="H37" s="38">
        <v>0.80100000000000005</v>
      </c>
      <c r="I37" s="25" t="s">
        <v>161</v>
      </c>
    </row>
    <row r="38" spans="1:14" ht="13.5" thickBot="1">
      <c r="A38" s="165"/>
      <c r="B38" s="33" t="s">
        <v>137</v>
      </c>
      <c r="C38" s="25">
        <v>4.33</v>
      </c>
      <c r="D38" s="26">
        <v>4</v>
      </c>
      <c r="E38" s="26">
        <v>4</v>
      </c>
      <c r="F38" s="38">
        <v>0.59499999999999997</v>
      </c>
      <c r="G38" s="38">
        <v>0.35399999999999998</v>
      </c>
      <c r="H38" s="38">
        <v>0.83330000000000004</v>
      </c>
      <c r="I38" s="25" t="s">
        <v>165</v>
      </c>
    </row>
    <row r="39" spans="1:14" ht="13.5" thickBot="1">
      <c r="A39" s="166"/>
      <c r="B39" s="32" t="s">
        <v>138</v>
      </c>
      <c r="C39" s="25">
        <v>4.5599999999999996</v>
      </c>
      <c r="D39" s="26">
        <v>5</v>
      </c>
      <c r="E39" s="26">
        <v>5</v>
      </c>
      <c r="F39" s="38">
        <v>0.54300000000000004</v>
      </c>
      <c r="G39" s="38">
        <v>0.29599999999999999</v>
      </c>
      <c r="H39" s="38">
        <v>0.89100000000000001</v>
      </c>
      <c r="I39" s="25" t="s">
        <v>166</v>
      </c>
    </row>
    <row r="42" spans="1:14" ht="15">
      <c r="A42" s="11" t="s">
        <v>200</v>
      </c>
    </row>
    <row r="43" spans="1:14" ht="13.5" thickBot="1">
      <c r="A43" s="168" t="s">
        <v>232</v>
      </c>
      <c r="B43" s="168"/>
      <c r="C43" s="168"/>
      <c r="D43" s="168"/>
      <c r="E43" s="168"/>
      <c r="F43" s="168"/>
      <c r="J43" s="168" t="s">
        <v>232</v>
      </c>
      <c r="K43" s="168"/>
      <c r="L43" s="168"/>
      <c r="M43" s="168"/>
      <c r="N43" s="168"/>
    </row>
    <row r="44" spans="1:14" ht="14.25" thickTop="1" thickBot="1">
      <c r="A44" s="94" t="s">
        <v>217</v>
      </c>
      <c r="B44" s="95" t="s">
        <v>218</v>
      </c>
      <c r="C44" s="127" t="s">
        <v>231</v>
      </c>
      <c r="D44" s="126" t="s">
        <v>263</v>
      </c>
      <c r="E44" s="124" t="s">
        <v>264</v>
      </c>
      <c r="F44" s="125" t="s">
        <v>265</v>
      </c>
      <c r="J44" s="94" t="s">
        <v>217</v>
      </c>
      <c r="K44" s="95" t="s">
        <v>218</v>
      </c>
      <c r="L44" s="96" t="s">
        <v>263</v>
      </c>
      <c r="M44" s="97" t="s">
        <v>264</v>
      </c>
      <c r="N44" s="98" t="s">
        <v>265</v>
      </c>
    </row>
    <row r="45" spans="1:14" ht="21.75" customHeight="1" thickTop="1">
      <c r="A45" s="169" t="s">
        <v>231</v>
      </c>
      <c r="B45" s="103" t="s">
        <v>201</v>
      </c>
      <c r="C45" s="107">
        <v>1</v>
      </c>
      <c r="D45" s="114" t="s">
        <v>228</v>
      </c>
      <c r="E45" s="114" t="s">
        <v>229</v>
      </c>
      <c r="F45" s="118" t="s">
        <v>230</v>
      </c>
      <c r="J45" s="173" t="s">
        <v>263</v>
      </c>
      <c r="K45" s="99" t="s">
        <v>184</v>
      </c>
      <c r="L45" s="100">
        <v>1</v>
      </c>
      <c r="M45" s="101" t="s">
        <v>225</v>
      </c>
      <c r="N45" s="102" t="s">
        <v>226</v>
      </c>
    </row>
    <row r="46" spans="1:14" ht="24" customHeight="1">
      <c r="A46" s="169"/>
      <c r="B46" s="103" t="s">
        <v>185</v>
      </c>
      <c r="C46" s="104"/>
      <c r="D46" s="105">
        <v>1.371469579269239E-8</v>
      </c>
      <c r="E46" s="105">
        <v>2.3930052597795799E-8</v>
      </c>
      <c r="F46" s="117">
        <v>2.9724900969100977E-16</v>
      </c>
      <c r="J46" s="172"/>
      <c r="K46" s="103" t="s">
        <v>185</v>
      </c>
      <c r="L46" s="104"/>
      <c r="M46" s="105">
        <v>1.5265842402009014E-3</v>
      </c>
      <c r="N46" s="106">
        <v>1.1526638596175117E-5</v>
      </c>
    </row>
    <row r="47" spans="1:14" ht="24" customHeight="1">
      <c r="A47" s="170" t="s">
        <v>263</v>
      </c>
      <c r="B47" s="103" t="s">
        <v>201</v>
      </c>
      <c r="C47" s="110" t="s">
        <v>228</v>
      </c>
      <c r="D47" s="108">
        <v>1</v>
      </c>
      <c r="E47" s="114" t="s">
        <v>225</v>
      </c>
      <c r="F47" s="118" t="s">
        <v>226</v>
      </c>
      <c r="J47" s="172" t="s">
        <v>264</v>
      </c>
      <c r="K47" s="103" t="s">
        <v>184</v>
      </c>
      <c r="L47" s="110" t="s">
        <v>225</v>
      </c>
      <c r="M47" s="108">
        <v>1</v>
      </c>
      <c r="N47" s="111" t="s">
        <v>227</v>
      </c>
    </row>
    <row r="48" spans="1:14" ht="24" customHeight="1">
      <c r="A48" s="170"/>
      <c r="B48" s="103" t="s">
        <v>185</v>
      </c>
      <c r="C48" s="112">
        <v>1.371469579269239E-8</v>
      </c>
      <c r="D48" s="113"/>
      <c r="E48" s="105">
        <v>1.5265842402009014E-3</v>
      </c>
      <c r="F48" s="117">
        <v>1.1526638596175117E-5</v>
      </c>
      <c r="J48" s="172"/>
      <c r="K48" s="103" t="s">
        <v>185</v>
      </c>
      <c r="L48" s="112">
        <v>1.5265842402009014E-3</v>
      </c>
      <c r="M48" s="113"/>
      <c r="N48" s="106">
        <v>8.9193235945908039E-6</v>
      </c>
    </row>
    <row r="49" spans="1:14" ht="24" customHeight="1">
      <c r="A49" s="170" t="s">
        <v>264</v>
      </c>
      <c r="B49" s="103" t="s">
        <v>201</v>
      </c>
      <c r="C49" s="110" t="s">
        <v>229</v>
      </c>
      <c r="D49" s="114" t="s">
        <v>225</v>
      </c>
      <c r="E49" s="108">
        <v>1</v>
      </c>
      <c r="F49" s="118" t="s">
        <v>227</v>
      </c>
      <c r="J49" s="172" t="s">
        <v>265</v>
      </c>
      <c r="K49" s="103" t="s">
        <v>184</v>
      </c>
      <c r="L49" s="110" t="s">
        <v>226</v>
      </c>
      <c r="M49" s="114" t="s">
        <v>227</v>
      </c>
      <c r="N49" s="109">
        <v>1</v>
      </c>
    </row>
    <row r="50" spans="1:14" ht="24" customHeight="1">
      <c r="A50" s="170"/>
      <c r="B50" s="103" t="s">
        <v>185</v>
      </c>
      <c r="C50" s="112">
        <v>2.3930052597795799E-8</v>
      </c>
      <c r="D50" s="105">
        <v>1.5265842402009014E-3</v>
      </c>
      <c r="E50" s="113"/>
      <c r="F50" s="117">
        <v>8.9193235945908039E-6</v>
      </c>
      <c r="J50" s="172"/>
      <c r="K50" s="103" t="s">
        <v>185</v>
      </c>
      <c r="L50" s="112">
        <v>1.1526638596175117E-5</v>
      </c>
      <c r="M50" s="105">
        <v>8.9193235945908039E-6</v>
      </c>
      <c r="N50" s="115"/>
    </row>
    <row r="51" spans="1:14" ht="14.25" customHeight="1">
      <c r="A51" s="170" t="s">
        <v>265</v>
      </c>
      <c r="B51" s="103" t="s">
        <v>201</v>
      </c>
      <c r="C51" s="110" t="s">
        <v>230</v>
      </c>
      <c r="D51" s="114" t="s">
        <v>226</v>
      </c>
      <c r="E51" s="114" t="s">
        <v>227</v>
      </c>
      <c r="F51" s="119">
        <v>1</v>
      </c>
      <c r="J51" s="167" t="s">
        <v>186</v>
      </c>
      <c r="K51" s="167"/>
      <c r="L51" s="167"/>
      <c r="M51" s="167"/>
      <c r="N51" s="167"/>
    </row>
    <row r="52" spans="1:14" ht="13.5" thickBot="1">
      <c r="A52" s="171"/>
      <c r="B52" s="120" t="s">
        <v>185</v>
      </c>
      <c r="C52" s="121">
        <v>2.9724900969100977E-16</v>
      </c>
      <c r="D52" s="122">
        <v>1.1526638596175117E-5</v>
      </c>
      <c r="E52" s="122">
        <v>8.9193235945908039E-6</v>
      </c>
      <c r="F52" s="123"/>
    </row>
    <row r="53" spans="1:14">
      <c r="A53" s="167" t="s">
        <v>233</v>
      </c>
      <c r="B53" s="167"/>
      <c r="C53" s="167"/>
      <c r="D53" s="167"/>
      <c r="E53" s="167"/>
      <c r="F53" s="167"/>
      <c r="G53" s="116"/>
    </row>
    <row r="54" spans="1:14">
      <c r="G54" s="116"/>
    </row>
    <row r="55" spans="1:14">
      <c r="G55" s="116"/>
    </row>
    <row r="56" spans="1:14">
      <c r="G56" s="116"/>
    </row>
    <row r="57" spans="1:14">
      <c r="G57" s="116"/>
    </row>
    <row r="58" spans="1:14">
      <c r="G58" s="116"/>
    </row>
    <row r="59" spans="1:14">
      <c r="G59" s="116"/>
    </row>
    <row r="60" spans="1:14" ht="15.75" thickBot="1">
      <c r="B60" s="11" t="s">
        <v>244</v>
      </c>
      <c r="G60">
        <v>39</v>
      </c>
    </row>
    <row r="61" spans="1:14" ht="13.5" thickBot="1">
      <c r="A61" s="31" t="s">
        <v>152</v>
      </c>
      <c r="B61" s="20" t="s">
        <v>0</v>
      </c>
      <c r="C61" s="2" t="s">
        <v>286</v>
      </c>
      <c r="D61" s="2" t="s">
        <v>287</v>
      </c>
      <c r="E61" s="2" t="s">
        <v>288</v>
      </c>
      <c r="F61" s="2" t="s">
        <v>289</v>
      </c>
      <c r="G61" s="2" t="s">
        <v>290</v>
      </c>
    </row>
    <row r="62" spans="1:14" ht="13.5" thickBot="1">
      <c r="A62" s="164" t="s">
        <v>263</v>
      </c>
      <c r="B62" s="33" t="s">
        <v>268</v>
      </c>
      <c r="C62" s="128">
        <v>1</v>
      </c>
      <c r="D62" s="128">
        <v>0</v>
      </c>
      <c r="E62" s="128">
        <v>5</v>
      </c>
      <c r="F62" s="128">
        <v>21</v>
      </c>
      <c r="G62" s="128">
        <v>12</v>
      </c>
      <c r="H62" s="19">
        <f>(F62+G62)/$G$60</f>
        <v>0.84615384615384615</v>
      </c>
    </row>
    <row r="63" spans="1:14" ht="13.5" thickBot="1">
      <c r="A63" s="165"/>
      <c r="B63" s="33" t="s">
        <v>269</v>
      </c>
      <c r="C63" s="128">
        <v>0</v>
      </c>
      <c r="D63" s="128">
        <v>5</v>
      </c>
      <c r="E63" s="128">
        <v>4</v>
      </c>
      <c r="F63" s="128">
        <v>15</v>
      </c>
      <c r="G63" s="128">
        <v>18</v>
      </c>
      <c r="H63" s="19">
        <f t="shared" ref="H63:H76" si="1">(F63+G63)/$G$60</f>
        <v>0.84615384615384615</v>
      </c>
    </row>
    <row r="64" spans="1:14" ht="13.5" thickBot="1">
      <c r="A64" s="165"/>
      <c r="B64" s="33" t="s">
        <v>266</v>
      </c>
      <c r="C64" s="128">
        <v>0</v>
      </c>
      <c r="D64" s="128">
        <v>1</v>
      </c>
      <c r="E64" s="128">
        <v>2</v>
      </c>
      <c r="F64" s="128">
        <v>17</v>
      </c>
      <c r="G64" s="128">
        <v>19</v>
      </c>
      <c r="H64" s="130">
        <f t="shared" si="1"/>
        <v>0.92307692307692313</v>
      </c>
    </row>
    <row r="65" spans="1:8" ht="13.5" thickBot="1">
      <c r="A65" s="165"/>
      <c r="B65" s="33" t="s">
        <v>270</v>
      </c>
      <c r="C65" s="128">
        <v>0</v>
      </c>
      <c r="D65" s="128">
        <v>1</v>
      </c>
      <c r="E65" s="128">
        <v>8</v>
      </c>
      <c r="F65" s="128">
        <v>23</v>
      </c>
      <c r="G65" s="128">
        <v>7</v>
      </c>
      <c r="H65" s="19">
        <f t="shared" si="1"/>
        <v>0.76923076923076927</v>
      </c>
    </row>
    <row r="66" spans="1:8" ht="13.5" thickBot="1">
      <c r="A66" s="165"/>
      <c r="B66" s="33" t="s">
        <v>267</v>
      </c>
      <c r="C66" s="128">
        <v>0</v>
      </c>
      <c r="D66" s="128">
        <v>3</v>
      </c>
      <c r="E66" s="128">
        <v>7</v>
      </c>
      <c r="F66" s="128">
        <v>14</v>
      </c>
      <c r="G66" s="128">
        <v>15</v>
      </c>
      <c r="H66" s="19">
        <f t="shared" si="1"/>
        <v>0.74358974358974361</v>
      </c>
    </row>
    <row r="67" spans="1:8" ht="13.5" thickBot="1">
      <c r="A67" s="165"/>
      <c r="B67" s="33" t="s">
        <v>271</v>
      </c>
      <c r="C67" s="128">
        <v>0</v>
      </c>
      <c r="D67" s="128">
        <v>2</v>
      </c>
      <c r="E67" s="128">
        <v>3</v>
      </c>
      <c r="F67" s="128">
        <v>19</v>
      </c>
      <c r="G67" s="128">
        <v>15</v>
      </c>
      <c r="H67" s="19">
        <f t="shared" si="1"/>
        <v>0.87179487179487181</v>
      </c>
    </row>
    <row r="68" spans="1:8" ht="13.5" thickBot="1">
      <c r="A68" s="166"/>
      <c r="B68" s="33" t="s">
        <v>272</v>
      </c>
      <c r="C68" s="128">
        <v>0</v>
      </c>
      <c r="D68" s="128">
        <v>3</v>
      </c>
      <c r="E68" s="128">
        <v>9</v>
      </c>
      <c r="F68" s="128">
        <v>22</v>
      </c>
      <c r="G68" s="128">
        <v>5</v>
      </c>
      <c r="H68" s="131">
        <f t="shared" si="1"/>
        <v>0.69230769230769229</v>
      </c>
    </row>
    <row r="69" spans="1:8" ht="13.5" thickBot="1">
      <c r="A69" s="164" t="s">
        <v>264</v>
      </c>
      <c r="B69" s="33" t="s">
        <v>274</v>
      </c>
      <c r="C69" s="128">
        <v>0</v>
      </c>
      <c r="D69" s="128">
        <v>0</v>
      </c>
      <c r="E69" s="128">
        <v>2</v>
      </c>
      <c r="F69" s="128">
        <v>17</v>
      </c>
      <c r="G69" s="128">
        <v>20</v>
      </c>
      <c r="H69" s="130">
        <f t="shared" si="1"/>
        <v>0.94871794871794868</v>
      </c>
    </row>
    <row r="70" spans="1:8" ht="13.5" thickBot="1">
      <c r="A70" s="165"/>
      <c r="B70" s="33" t="s">
        <v>275</v>
      </c>
      <c r="C70" s="128">
        <v>0</v>
      </c>
      <c r="D70" s="128">
        <v>1</v>
      </c>
      <c r="E70" s="128">
        <v>8</v>
      </c>
      <c r="F70" s="128">
        <v>22</v>
      </c>
      <c r="G70" s="128">
        <v>8</v>
      </c>
      <c r="H70" s="19">
        <f t="shared" si="1"/>
        <v>0.76923076923076927</v>
      </c>
    </row>
    <row r="71" spans="1:8" ht="13.5" thickBot="1">
      <c r="A71" s="165"/>
      <c r="B71" s="33" t="s">
        <v>276</v>
      </c>
      <c r="C71" s="128">
        <v>0</v>
      </c>
      <c r="D71" s="128">
        <v>1</v>
      </c>
      <c r="E71" s="128">
        <v>5</v>
      </c>
      <c r="F71" s="128">
        <v>19</v>
      </c>
      <c r="G71" s="128">
        <v>14</v>
      </c>
      <c r="H71" s="19">
        <f t="shared" si="1"/>
        <v>0.84615384615384615</v>
      </c>
    </row>
    <row r="72" spans="1:8" ht="13.5" thickBot="1">
      <c r="A72" s="166"/>
      <c r="B72" s="33" t="s">
        <v>273</v>
      </c>
      <c r="C72" s="128">
        <v>0</v>
      </c>
      <c r="D72" s="128">
        <v>1</v>
      </c>
      <c r="E72" s="128">
        <v>2</v>
      </c>
      <c r="F72" s="128">
        <v>11</v>
      </c>
      <c r="G72" s="128">
        <v>25</v>
      </c>
      <c r="H72" s="130">
        <f t="shared" si="1"/>
        <v>0.92307692307692313</v>
      </c>
    </row>
    <row r="73" spans="1:8" ht="13.5" thickBot="1">
      <c r="A73" s="164" t="s">
        <v>265</v>
      </c>
      <c r="B73" s="33" t="s">
        <v>280</v>
      </c>
      <c r="C73" s="129">
        <v>0</v>
      </c>
      <c r="D73" s="128">
        <v>1</v>
      </c>
      <c r="E73" s="128">
        <v>14</v>
      </c>
      <c r="F73" s="128">
        <v>22</v>
      </c>
      <c r="G73" s="128">
        <v>2</v>
      </c>
      <c r="H73" s="131">
        <f t="shared" si="1"/>
        <v>0.61538461538461542</v>
      </c>
    </row>
    <row r="74" spans="1:8" ht="13.5" thickBot="1">
      <c r="A74" s="165"/>
      <c r="B74" s="33" t="s">
        <v>277</v>
      </c>
      <c r="C74" s="129">
        <v>0</v>
      </c>
      <c r="D74" s="128">
        <v>1</v>
      </c>
      <c r="E74" s="128">
        <v>6</v>
      </c>
      <c r="F74" s="128">
        <v>19</v>
      </c>
      <c r="G74" s="128">
        <v>13</v>
      </c>
      <c r="H74" s="19">
        <f t="shared" si="1"/>
        <v>0.82051282051282048</v>
      </c>
    </row>
    <row r="75" spans="1:8" ht="13.5" thickBot="1">
      <c r="A75" s="165"/>
      <c r="B75" s="33" t="s">
        <v>278</v>
      </c>
      <c r="C75" s="129">
        <v>0</v>
      </c>
      <c r="D75" s="128">
        <v>3</v>
      </c>
      <c r="E75" s="128">
        <v>4</v>
      </c>
      <c r="F75" s="128">
        <v>16</v>
      </c>
      <c r="G75" s="128">
        <v>16</v>
      </c>
      <c r="H75" s="19">
        <f t="shared" si="1"/>
        <v>0.82051282051282048</v>
      </c>
    </row>
    <row r="76" spans="1:8" ht="13.5" thickBot="1">
      <c r="A76" s="166"/>
      <c r="B76" s="33" t="s">
        <v>279</v>
      </c>
      <c r="C76" s="129">
        <v>0</v>
      </c>
      <c r="D76" s="128">
        <v>2</v>
      </c>
      <c r="E76" s="128">
        <v>2</v>
      </c>
      <c r="F76" s="128">
        <v>15</v>
      </c>
      <c r="G76" s="128">
        <v>20</v>
      </c>
      <c r="H76" s="130">
        <f t="shared" si="1"/>
        <v>0.89743589743589747</v>
      </c>
    </row>
    <row r="77" spans="1:8">
      <c r="C77">
        <f>SUM(C62:C76)</f>
        <v>1</v>
      </c>
      <c r="D77">
        <f>SUM(D62:D76)</f>
        <v>25</v>
      </c>
      <c r="E77">
        <f>SUM(E62:E76)</f>
        <v>81</v>
      </c>
      <c r="F77">
        <f>SUM(F62:F76)</f>
        <v>272</v>
      </c>
      <c r="G77">
        <f>SUM(G62:G76)</f>
        <v>209</v>
      </c>
      <c r="H77">
        <f>SUM(C77:G77)</f>
        <v>588</v>
      </c>
    </row>
    <row r="78" spans="1:8">
      <c r="F78">
        <f>+(F77+G77)/H77</f>
        <v>0.81802721088435371</v>
      </c>
    </row>
    <row r="83" spans="1:8" ht="15.75" thickBot="1">
      <c r="B83" s="11" t="s">
        <v>255</v>
      </c>
      <c r="G83">
        <v>39</v>
      </c>
    </row>
    <row r="84" spans="1:8" ht="51.75" thickBot="1">
      <c r="B84" s="31" t="s">
        <v>152</v>
      </c>
      <c r="C84" s="2" t="s">
        <v>23</v>
      </c>
      <c r="D84" s="2" t="s">
        <v>24</v>
      </c>
      <c r="E84" s="2" t="s">
        <v>25</v>
      </c>
      <c r="F84" s="2" t="s">
        <v>26</v>
      </c>
      <c r="G84" s="2" t="s">
        <v>27</v>
      </c>
    </row>
    <row r="85" spans="1:8" ht="13.5" thickBot="1">
      <c r="B85" s="33" t="s">
        <v>263</v>
      </c>
      <c r="C85" s="129">
        <v>0</v>
      </c>
      <c r="D85" s="129">
        <v>2</v>
      </c>
      <c r="E85" s="129">
        <v>8</v>
      </c>
      <c r="F85" s="129">
        <v>26</v>
      </c>
      <c r="G85" s="129">
        <v>3</v>
      </c>
      <c r="H85" s="19">
        <f>(F85+G85)/$G$83</f>
        <v>0.74358974358974361</v>
      </c>
    </row>
    <row r="86" spans="1:8" ht="13.5" thickBot="1">
      <c r="B86" s="33" t="s">
        <v>264</v>
      </c>
      <c r="C86" s="129">
        <v>0</v>
      </c>
      <c r="D86" s="129">
        <v>1</v>
      </c>
      <c r="E86" s="129">
        <v>5</v>
      </c>
      <c r="F86" s="129">
        <v>28</v>
      </c>
      <c r="G86" s="129">
        <v>5</v>
      </c>
      <c r="H86" s="19">
        <f t="shared" ref="H86:H87" si="2">(F86+G86)/$G$83</f>
        <v>0.84615384615384615</v>
      </c>
    </row>
    <row r="87" spans="1:8" ht="13.5" thickBot="1">
      <c r="B87" s="33" t="s">
        <v>265</v>
      </c>
      <c r="C87" s="129">
        <v>0</v>
      </c>
      <c r="D87" s="129">
        <v>2</v>
      </c>
      <c r="E87" s="129">
        <v>3</v>
      </c>
      <c r="F87" s="129">
        <v>31</v>
      </c>
      <c r="G87" s="129">
        <v>3</v>
      </c>
      <c r="H87" s="19">
        <f t="shared" si="2"/>
        <v>0.87179487179487181</v>
      </c>
    </row>
    <row r="88" spans="1:8">
      <c r="C88" s="29">
        <f>SUM(C85:C87)</f>
        <v>0</v>
      </c>
      <c r="D88" s="29">
        <f t="shared" ref="D88:G88" si="3">SUM(D85:D87)</f>
        <v>5</v>
      </c>
      <c r="E88" s="29">
        <f t="shared" si="3"/>
        <v>16</v>
      </c>
      <c r="F88" s="29">
        <f t="shared" si="3"/>
        <v>85</v>
      </c>
      <c r="G88" s="29">
        <f t="shared" si="3"/>
        <v>11</v>
      </c>
      <c r="H88" s="29">
        <f>SUM(C88:G88)</f>
        <v>117</v>
      </c>
    </row>
    <row r="89" spans="1:8">
      <c r="C89">
        <f>+C88/$H$88</f>
        <v>0</v>
      </c>
      <c r="D89">
        <f t="shared" ref="D89:G89" si="4">+D88/$H$88</f>
        <v>4.2735042735042736E-2</v>
      </c>
      <c r="E89">
        <f t="shared" si="4"/>
        <v>0.13675213675213677</v>
      </c>
      <c r="F89">
        <f t="shared" si="4"/>
        <v>0.72649572649572647</v>
      </c>
      <c r="G89">
        <f t="shared" si="4"/>
        <v>9.4017094017094016E-2</v>
      </c>
    </row>
    <row r="94" spans="1:8" ht="15.75" thickBot="1">
      <c r="A94" s="11" t="s">
        <v>257</v>
      </c>
    </row>
    <row r="95" spans="1:8" ht="13.5" thickBot="1">
      <c r="A95" s="31" t="s">
        <v>152</v>
      </c>
      <c r="B95" s="20" t="s">
        <v>0</v>
      </c>
      <c r="C95" s="21" t="s">
        <v>261</v>
      </c>
      <c r="D95" s="21" t="s">
        <v>262</v>
      </c>
    </row>
    <row r="96" spans="1:8" ht="13.5" thickBot="1">
      <c r="A96" s="164" t="s">
        <v>263</v>
      </c>
      <c r="B96" s="33" t="s">
        <v>266</v>
      </c>
      <c r="C96" s="33">
        <v>5.0256410256410255</v>
      </c>
      <c r="D96" s="132">
        <v>1</v>
      </c>
      <c r="E96" s="133">
        <v>1.7948717948717949</v>
      </c>
      <c r="F96" s="19">
        <f>+E96/30</f>
        <v>5.9829059829059832E-2</v>
      </c>
    </row>
    <row r="97" spans="1:6" ht="13.5" thickBot="1">
      <c r="A97" s="165"/>
      <c r="B97" s="33" t="s">
        <v>271</v>
      </c>
      <c r="C97" s="24">
        <v>4.5641025641025639</v>
      </c>
      <c r="D97" s="132">
        <v>2</v>
      </c>
      <c r="E97" s="133">
        <v>1.6300366300366298</v>
      </c>
      <c r="F97" s="19">
        <f t="shared" ref="F97:F110" si="5">+E97/30</f>
        <v>5.4334554334554329E-2</v>
      </c>
    </row>
    <row r="98" spans="1:6" ht="13.5" thickBot="1">
      <c r="A98" s="165"/>
      <c r="B98" s="33" t="s">
        <v>269</v>
      </c>
      <c r="C98" s="24">
        <v>4.1282051282051286</v>
      </c>
      <c r="D98" s="132">
        <v>3</v>
      </c>
      <c r="E98" s="133">
        <v>1.4743589743589745</v>
      </c>
      <c r="F98" s="19">
        <f t="shared" si="5"/>
        <v>4.9145299145299151E-2</v>
      </c>
    </row>
    <row r="99" spans="1:6" ht="13.5" thickBot="1">
      <c r="A99" s="165"/>
      <c r="B99" s="33" t="s">
        <v>268</v>
      </c>
      <c r="C99" s="24">
        <v>4.0769230769230766</v>
      </c>
      <c r="D99" s="132">
        <v>4</v>
      </c>
      <c r="E99" s="133">
        <v>1.456043956043956</v>
      </c>
      <c r="F99" s="19">
        <f t="shared" si="5"/>
        <v>4.8534798534798536E-2</v>
      </c>
    </row>
    <row r="100" spans="1:6" ht="13.5" thickBot="1">
      <c r="A100" s="165"/>
      <c r="B100" s="33" t="s">
        <v>270</v>
      </c>
      <c r="C100" s="33">
        <v>3.5641025641025643</v>
      </c>
      <c r="D100" s="132">
        <v>5</v>
      </c>
      <c r="E100" s="133">
        <v>1.272893772893773</v>
      </c>
      <c r="F100" s="19">
        <f t="shared" si="5"/>
        <v>4.2429792429792432E-2</v>
      </c>
    </row>
    <row r="101" spans="1:6" ht="13.5" thickBot="1">
      <c r="A101" s="165"/>
      <c r="B101" s="33" t="s">
        <v>267</v>
      </c>
      <c r="C101" s="33">
        <v>3.4871794871794872</v>
      </c>
      <c r="D101" s="132">
        <v>6</v>
      </c>
      <c r="E101" s="133">
        <v>1.2454212454212457</v>
      </c>
      <c r="F101" s="19">
        <f t="shared" si="5"/>
        <v>4.1514041514041519E-2</v>
      </c>
    </row>
    <row r="102" spans="1:6" ht="13.5" thickBot="1">
      <c r="A102" s="166"/>
      <c r="B102" s="33" t="s">
        <v>272</v>
      </c>
      <c r="C102" s="33">
        <v>3.1538461538461537</v>
      </c>
      <c r="D102" s="132">
        <v>7</v>
      </c>
      <c r="E102" s="133">
        <v>1.1263736263736264</v>
      </c>
      <c r="F102" s="19">
        <f t="shared" si="5"/>
        <v>3.7545787545787544E-2</v>
      </c>
    </row>
    <row r="103" spans="1:6" ht="13.5" thickBot="1">
      <c r="A103" s="164" t="s">
        <v>265</v>
      </c>
      <c r="B103" s="33" t="s">
        <v>279</v>
      </c>
      <c r="C103" s="33">
        <v>3.2307692307692299</v>
      </c>
      <c r="D103" s="132">
        <v>1</v>
      </c>
      <c r="E103" s="136">
        <v>3.2307692307692299</v>
      </c>
      <c r="F103" s="19">
        <f t="shared" si="5"/>
        <v>0.10769230769230767</v>
      </c>
    </row>
    <row r="104" spans="1:6" ht="13.5" thickBot="1">
      <c r="A104" s="165"/>
      <c r="B104" s="33" t="s">
        <v>280</v>
      </c>
      <c r="C104" s="33">
        <v>2.2820512820512819</v>
      </c>
      <c r="D104" s="132">
        <v>2</v>
      </c>
      <c r="E104" s="136">
        <v>2.2820512820512819</v>
      </c>
      <c r="F104" s="19">
        <f t="shared" si="5"/>
        <v>7.6068376068376062E-2</v>
      </c>
    </row>
    <row r="105" spans="1:6" ht="13.5" thickBot="1">
      <c r="A105" s="165"/>
      <c r="B105" s="33" t="s">
        <v>278</v>
      </c>
      <c r="C105" s="33">
        <v>2.2564102564102599</v>
      </c>
      <c r="D105" s="132">
        <v>3</v>
      </c>
      <c r="E105" s="136">
        <v>2.2564102564102599</v>
      </c>
      <c r="F105" s="19">
        <f t="shared" si="5"/>
        <v>7.5213675213675335E-2</v>
      </c>
    </row>
    <row r="106" spans="1:6" ht="13.5" thickBot="1">
      <c r="A106" s="166"/>
      <c r="B106" s="33" t="s">
        <v>277</v>
      </c>
      <c r="C106" s="33">
        <v>2.2307692307692308</v>
      </c>
      <c r="D106" s="132">
        <v>4</v>
      </c>
      <c r="E106" s="136">
        <v>2.2307692307692308</v>
      </c>
      <c r="F106" s="19">
        <f t="shared" si="5"/>
        <v>7.4358974358974358E-2</v>
      </c>
    </row>
    <row r="107" spans="1:6" ht="13.5" thickBot="1">
      <c r="A107" s="164" t="s">
        <v>264</v>
      </c>
      <c r="B107" s="33" t="s">
        <v>273</v>
      </c>
      <c r="C107" s="33">
        <v>2.7435897435897401</v>
      </c>
      <c r="D107" s="132">
        <v>1</v>
      </c>
      <c r="E107" s="136">
        <v>2.7435897435897401</v>
      </c>
      <c r="F107" s="19">
        <f t="shared" si="5"/>
        <v>9.1452991452991336E-2</v>
      </c>
    </row>
    <row r="108" spans="1:6" ht="13.5" thickBot="1">
      <c r="A108" s="165"/>
      <c r="B108" s="33" t="s">
        <v>276</v>
      </c>
      <c r="C108" s="33">
        <v>2.6410256410256401</v>
      </c>
      <c r="D108" s="132">
        <v>2</v>
      </c>
      <c r="E108" s="136">
        <v>2.6410256410256401</v>
      </c>
      <c r="F108" s="19">
        <f t="shared" si="5"/>
        <v>8.8034188034187999E-2</v>
      </c>
    </row>
    <row r="109" spans="1:6" ht="13.5" thickBot="1">
      <c r="A109" s="165"/>
      <c r="B109" s="33" t="s">
        <v>275</v>
      </c>
      <c r="C109" s="33">
        <v>2.4102564102564101</v>
      </c>
      <c r="D109" s="132">
        <v>3</v>
      </c>
      <c r="E109" s="136">
        <v>2.4102564102564101</v>
      </c>
      <c r="F109" s="19">
        <f t="shared" si="5"/>
        <v>8.0341880341880334E-2</v>
      </c>
    </row>
    <row r="110" spans="1:6" ht="13.5" thickBot="1">
      <c r="A110" s="166"/>
      <c r="B110" s="33" t="s">
        <v>274</v>
      </c>
      <c r="C110" s="33">
        <v>2.2051282051282053</v>
      </c>
      <c r="D110" s="132">
        <v>4</v>
      </c>
      <c r="E110" s="136">
        <v>2.2051282051282053</v>
      </c>
      <c r="F110" s="19">
        <f t="shared" si="5"/>
        <v>7.3504273504273507E-2</v>
      </c>
    </row>
    <row r="113" spans="4:4">
      <c r="D113" s="135"/>
    </row>
    <row r="114" spans="4:4">
      <c r="D114" s="135"/>
    </row>
  </sheetData>
  <mergeCells count="23">
    <mergeCell ref="A69:A72"/>
    <mergeCell ref="A73:A76"/>
    <mergeCell ref="A96:A102"/>
    <mergeCell ref="A103:A106"/>
    <mergeCell ref="A107:A110"/>
    <mergeCell ref="A62:A68"/>
    <mergeCell ref="A43:F43"/>
    <mergeCell ref="J43:N43"/>
    <mergeCell ref="A45:A46"/>
    <mergeCell ref="J45:J46"/>
    <mergeCell ref="A47:A48"/>
    <mergeCell ref="J47:J48"/>
    <mergeCell ref="A49:A50"/>
    <mergeCell ref="J49:J50"/>
    <mergeCell ref="A51:A52"/>
    <mergeCell ref="J51:N51"/>
    <mergeCell ref="A53:F53"/>
    <mergeCell ref="A36:A39"/>
    <mergeCell ref="A3:A9"/>
    <mergeCell ref="A10:A13"/>
    <mergeCell ref="A14:A17"/>
    <mergeCell ref="A25:A31"/>
    <mergeCell ref="A32:A3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All Model</vt:lpstr>
      <vt:lpstr>Statistics Structural Dim</vt:lpstr>
      <vt:lpstr>Statistics Functional Dim</vt:lpstr>
      <vt:lpstr>Statistics Operational Dim</vt:lpstr>
      <vt:lpstr>Spanish Model (2)</vt:lpstr>
      <vt:lpstr>'Statistics Functional Dim'!_Ref475030181</vt:lpstr>
      <vt:lpstr>'Statistics Functional Dim'!_Ref475998456</vt:lpstr>
      <vt:lpstr>'Statistics Functional Dim'!_Ref476001802</vt:lpstr>
      <vt:lpstr>'Statistics Functional Dim'!_Ref476682386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</dc:creator>
  <cp:lastModifiedBy>Profesor</cp:lastModifiedBy>
  <dcterms:created xsi:type="dcterms:W3CDTF">2017-04-03T16:40:47Z</dcterms:created>
  <dcterms:modified xsi:type="dcterms:W3CDTF">2017-07-11T15:38:17Z</dcterms:modified>
</cp:coreProperties>
</file>